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рс 12.21-11.2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<sst xmlns="http://schemas.openxmlformats.org/spreadsheetml/2006/main" xmlns:a="http://schemas.openxmlformats.org/drawingml/2006/main" xmlns:c="http://schemas.openxmlformats.org/drawingml/2006/chart" xmlns:co="http://ncloudtech.com" xmlns:m="http://schemas.openxmlformats.org/officeDocument/2006/math" xmlns:mc="http://schemas.openxmlformats.org/markup-compatibility/2006" xmlns:o="urn:schemas-microsoft-com:office:office" xmlns:p="http://schemas.openxmlformats.org/presentationml/2006/main" xmlns:pic="http://schemas.openxmlformats.org/drawingml/2006/picture" xmlns:r="http://schemas.openxmlformats.org/officeDocument/2006/relationships" xmlns:s="http://schemas.openxmlformats.org/officeDocument/2006/sharedTypes" xmlns:sl="http://schemas.openxmlformats.org/schemaLibrary/2006/main" xmlns:v="urn:schemas-microsoft-com:vml" xmlns:w="http://schemas.openxmlformats.org/wordprocessingml/2006/main" xmlns:w14="http://schemas.microsoft.com/office/word/2010/wordml" xmlns:w15="http://schemas.microsoft.com/office/word/2012/wordml" xmlns:wp="http://schemas.openxmlformats.org/drawingml/2006/wordprocessingDrawing" xmlns:wpg="http://schemas.microsoft.com/office/word/2010/wordprocessingGroup" xmlns:wps="http://schemas.microsoft.com/office/word/2010/wordprocessingShape" xmlns:x14="http://schemas.microsoft.com/office/spreadsheetml/2009/9/main" xmlns:xdr="http://schemas.openxmlformats.org/drawingml/2006/spreadsheetDrawing" xmlns:xm="http://schemas.microsoft.com/office/excel/2006/main" mc:Ignorable="co w14 x14 w15">
  <si>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ТСН "СНТ Тополек"</t>
  </si>
  <si>
    <t>количество участков</t>
  </si>
  <si>
    <t>площадь</t>
  </si>
  <si>
    <t xml:space="preserve">Отчет о поступлениях и расходах по р/с </t>
  </si>
  <si>
    <t>руб.</t>
  </si>
  <si>
    <t>2021</t>
  </si>
  <si>
    <t>№</t>
  </si>
  <si>
    <t>показатель</t>
  </si>
  <si>
    <t>ИТОГО</t>
  </si>
  <si>
    <t>планы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</si>
  <si>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</si>
  <si>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</si>
  <si>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</si>
  <si>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</si>
  <si>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</si>
  <si>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</si>
  <si>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</si>
  <si>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</si>
  <si>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</si>
  <si>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</si>
  <si>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</si>
  <si>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</si>
  <si>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остаток на р/с на 01.12.2021</t>
  </si>
  <si>
    <t>Поступления, всего</t>
  </si>
  <si>
    <t>Членские и целевые взносы членов товарищества (собственников)</t>
  </si>
  <si>
    <t>в т.ч. пени за просрочку платежей</t>
  </si>
  <si>
    <t>Поступления по исп листам (члены СНТ)</t>
  </si>
  <si>
    <t>в т.ч. пени, компенсация госпошлины и юр.услуг</t>
  </si>
  <si>
    <t>Поступления по исп листам (СНТ Николино)</t>
  </si>
  <si>
    <t>Компенсация оплаты за электроэнергию</t>
  </si>
  <si>
    <t xml:space="preserve">Прочие поступления </t>
  </si>
  <si>
    <t xml:space="preserve">Ошибочные поступления </t>
  </si>
  <si>
    <t>Возврат ошибочных поступлений</t>
  </si>
  <si>
    <t>Расходы, всего</t>
  </si>
  <si>
    <t>Расходы за счет членских взносов, всего</t>
  </si>
  <si>
    <t>Выплаты по договорам ГПХ "на руки", в т.ч.:</t>
  </si>
  <si>
    <t xml:space="preserve">вознаграждение председателю </t>
  </si>
  <si>
    <t xml:space="preserve">юридические услуги </t>
  </si>
  <si>
    <t xml:space="preserve">ведение бухгалтерского учета </t>
  </si>
  <si>
    <t>монтаж системы видеонаблюдения</t>
  </si>
  <si>
    <t>хозяйственно-производственные расходы</t>
  </si>
  <si>
    <t>Налог 6% на выплаты , всего</t>
  </si>
  <si>
    <t>Расчеты с организациями (ИП), в т.ч.:</t>
  </si>
  <si>
    <t>Расходы на 1С:Предприятие</t>
  </si>
  <si>
    <t>Расходы на ключ ЭЦП (электронная подпись)</t>
  </si>
  <si>
    <t xml:space="preserve">Расходы на размещение сайта </t>
  </si>
  <si>
    <t>Расходы на интернет-сервис Садовод</t>
  </si>
  <si>
    <t>Комиссия банка за обслуживание</t>
  </si>
  <si>
    <t>Расчеты за электроэнергию (Мосэнергосбыт)</t>
  </si>
  <si>
    <t>Расчеты за вывоз мусора ТКО (Рузский РО)</t>
  </si>
  <si>
    <t>Расходы на охрану по договору (ЧОП Медведь)</t>
  </si>
  <si>
    <t>Установка шлагбаума (Е-СИСТЕМС)</t>
  </si>
  <si>
    <t>Прочие расходы (возмещение расходов на огнетушители, лампы по хоз. отчетам Кожемяко Е.В.)</t>
  </si>
  <si>
    <t>Налоги и сборы, в т.ч.:</t>
  </si>
  <si>
    <t xml:space="preserve">Уплата госпошлины </t>
  </si>
  <si>
    <t xml:space="preserve">Уплата земельного налога </t>
  </si>
  <si>
    <t>Уплата УСН 6%</t>
  </si>
  <si>
    <t>Расходы за счет целевых взносов, всего</t>
  </si>
  <si>
    <t>Сыпучие строительные материалы</t>
  </si>
  <si>
    <t xml:space="preserve">Инструмент и инвентарь </t>
  </si>
  <si>
    <t>Батут с защитным ограждением (Крокус АО)</t>
  </si>
  <si>
    <t>остаток на р/с на 30.11.2022</t>
  </si>
  <si>
    <t>обязательные расходы</t>
  </si>
  <si>
    <t>непредвиденные расходы</t>
  </si>
  <si>
    <t>запас на случай неуплаты(10%)</t>
  </si>
  <si>
    <t>уплачено наперед</t>
  </si>
  <si>
    <t>бюджет</t>
  </si>
  <si>
    <t xml:space="preserve">            </t>
  </si>
  <si>
    <t>взносы 1 вариант по 1200 с 217 участков</t>
  </si>
  <si>
    <t>взносы 2 вариант по 1 руб с кв м с 259835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</si>
</sst>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#,##0" formatCode="#,##0" numFmtId="1002"/>
    <numFmt co:extendedFormatCode="#,##0.00" formatCode="#,##0.00" numFmtId="1003"/>
    <numFmt co:extendedFormatCode="0.00;-0.00" formatCode="0.00;-0.00" numFmtId="1004"/>
    <numFmt co:extendedFormatCode="0" formatCode="0" numFmtId="1005"/>
  </numFmts>
  <fonts count="21">
    <font>
      <name val="Calibri"/>
      <color theme="1" tint="0"/>
      <sz val="11"/>
    </font>
    <font>
      <color theme="1" tint="0"/>
      <sz val="11"/>
      <scheme val="minor"/>
    </font>
    <font>
      <name val="Arial Narrow"/>
      <sz val="10"/>
    </font>
    <font>
      <name val="Arial Narrow"/>
      <b val="true"/>
      <sz val="10"/>
    </font>
    <font>
      <name val="Arial Narrow"/>
      <b val="true"/>
      <i val="true"/>
      <sz val="10"/>
    </font>
    <font>
      <name val="Arial Narrow"/>
      <b val="true"/>
      <i val="true"/>
      <sz val="10"/>
      <u val="single"/>
    </font>
    <font>
      <name val="Arial Narrow"/>
      <b val="true"/>
      <color theme="1" tint="0"/>
      <sz val="10"/>
      <u val="single"/>
    </font>
    <font>
      <name val="Arial Narrow"/>
      <b val="true"/>
      <sz val="10"/>
      <u val="single"/>
    </font>
    <font>
      <name val="Arial Narrow"/>
      <b val="true"/>
      <color theme="1" tint="0"/>
      <sz val="10"/>
    </font>
    <font>
      <name val="Arial Narrow"/>
      <i val="true"/>
      <sz val="10"/>
      <u val="single"/>
    </font>
    <font>
      <name val="Arial Narrow"/>
      <i val="true"/>
      <sz val="10"/>
    </font>
    <font>
      <name val="Arial Narrow"/>
      <color theme="1" tint="0"/>
      <sz val="10"/>
    </font>
    <font>
      <name val="Arial Narrow"/>
      <sz val="10"/>
      <u val="single"/>
    </font>
    <font>
      <name val="Arial Narrow"/>
      <b val="true"/>
      <i val="true"/>
      <color theme="1" tint="0"/>
      <sz val="10"/>
    </font>
    <font>
      <name val="Arial Narrow"/>
      <b val="true"/>
      <i val="true"/>
      <color rgb="C00000" tint="0"/>
      <sz val="10"/>
      <u val="single"/>
    </font>
    <font>
      <name val="Arial Narrow"/>
      <color rgb="C00000" tint="0"/>
      <sz val="10"/>
      <u val="single"/>
    </font>
    <font>
      <name val="Arial Narrow"/>
      <i val="true"/>
      <color rgb="C00000" tint="0"/>
      <sz val="10"/>
      <u val="single"/>
    </font>
    <font>
      <name val="Arial Narrow"/>
      <i val="true"/>
      <color theme="1" tint="0"/>
      <sz val="10"/>
    </font>
    <font>
      <name val="Arial Narrow"/>
      <color rgb="FF0000" tint="0"/>
      <sz val="10"/>
    </font>
    <font>
      <name val="Arial Narrow"/>
      <b val="true"/>
      <sz val="10"/>
    </font>
    <font>
      <name val="Arial Narrow"/>
      <sz val="10"/>
    </font>
  </fonts>
  <fills count="11">
    <fill>
      <patternFill patternType="none"/>
    </fill>
    <fill>
      <patternFill patternType="gray125"/>
    </fill>
    <fill>
      <patternFill patternType="solid">
        <fgColor rgb="8FD893" tint="0"/>
      </patternFill>
    </fill>
    <fill>
      <patternFill patternType="solid">
        <fgColor theme="7" tint="0.599993896298105"/>
      </patternFill>
    </fill>
    <fill>
      <patternFill patternType="solid">
        <fgColor theme="5" tint="0.599993896298105"/>
      </patternFill>
    </fill>
    <fill>
      <patternFill patternType="solid">
        <fgColor theme="8" tint="0.799981688894314"/>
      </patternFill>
    </fill>
    <fill>
      <patternFill patternType="solid">
        <fgColor rgb="9DDA28" tint="0"/>
      </patternFill>
    </fill>
    <fill>
      <patternFill patternType="solid">
        <fgColor rgb="CCFF99" tint="0"/>
      </patternFill>
    </fill>
    <fill>
      <patternFill patternType="solid">
        <fgColor theme="9" tint="0.799981688894314"/>
      </patternFill>
    </fill>
    <fill>
      <patternFill patternType="solid">
        <fgColor rgb="FFDC38" tint="0"/>
      </patternFill>
    </fill>
    <fill>
      <patternFill patternType="solid">
        <fgColor rgb="216BEC" tint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rgb="C0C0C0" tint="0"/>
      </left>
      <right style="thin">
        <color rgb="C0C0C0" tint="0"/>
      </right>
      <top style="thin">
        <color rgb="C0C0C0" tint="0"/>
      </top>
      <bottom style="thin">
        <color rgb="C0C0C0" tint="0"/>
      </bottom>
    </border>
  </borders>
  <cellStyleXfs count="1">
    <xf applyFont="true" applyNumberFormat="true" borderId="0" fillId="0" fontId="1" numFmtId="1000" quotePrefix="false"/>
  </cellStyleXfs>
  <cellXfs count="96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Font="true" applyNumberFormat="true" borderId="0" fillId="0" fontId="3" numFmtId="1001" quotePrefix="false"/>
    <xf applyFont="true" applyNumberFormat="true" borderId="0" fillId="0" fontId="4" numFmtId="1000" quotePrefix="false"/>
    <xf applyAlignment="true" applyFont="true" applyNumberFormat="true" borderId="0" fillId="0" fontId="2" numFmtId="1002" quotePrefix="false">
      <alignment vertical="top"/>
    </xf>
    <xf applyFill="true" applyFont="true" applyNumberFormat="true" borderId="0" fillId="2" fontId="2" numFmtId="1000" quotePrefix="false"/>
    <xf applyAlignment="true" applyFont="true" applyNumberFormat="true" borderId="0" fillId="0" fontId="3" numFmtId="1003" quotePrefix="false">
      <alignment vertical="top"/>
    </xf>
    <xf applyAlignment="true" applyFont="true" applyNumberFormat="true" borderId="0" fillId="0" fontId="3" numFmtId="1002" quotePrefix="false">
      <alignment horizontal="center"/>
    </xf>
    <xf applyAlignment="true" applyFill="true" applyFont="true" applyNumberFormat="true" borderId="0" fillId="3" fontId="3" numFmtId="1001" quotePrefix="false">
      <alignment horizontal="center"/>
    </xf>
    <xf applyAlignment="true" applyFont="true" applyNumberFormat="true" borderId="0" fillId="0" fontId="3" numFmtId="1000" quotePrefix="false">
      <alignment horizontal="center" vertical="top"/>
    </xf>
    <xf applyFont="true" applyNumberFormat="true" borderId="0" fillId="0" fontId="2" numFmtId="1002" quotePrefix="false"/>
    <xf applyAlignment="true" applyFill="true" applyFont="true" applyNumberFormat="true" borderId="0" fillId="3" fontId="3" numFmtId="1000" quotePrefix="false">
      <alignment horizontal="center" vertical="top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5" numFmtId="1000" quotePrefix="false">
      <alignment horizontal="right" vertical="top"/>
    </xf>
    <xf applyAlignment="true" applyFont="true" applyNumberFormat="true" borderId="0" fillId="0" fontId="3" numFmtId="1001" quotePrefix="false">
      <alignment vertical="top"/>
    </xf>
    <xf applyAlignment="true" applyFont="true" applyNumberFormat="true" borderId="0" fillId="0" fontId="3" numFmtId="1002" quotePrefix="false">
      <alignment vertical="top"/>
    </xf>
    <xf applyAlignment="true" applyFill="true" applyFont="true" applyNumberFormat="true" borderId="0" fillId="3" fontId="3" numFmtId="1002" quotePrefix="false">
      <alignment vertical="top"/>
    </xf>
    <xf applyAlignment="true" applyFont="true" applyNumberFormat="true" borderId="0" fillId="0" fontId="3" numFmtId="1002" quotePrefix="false">
      <alignment horizontal="center" vertical="top"/>
    </xf>
    <xf applyAlignment="true" applyFill="true" applyFont="true" applyNumberFormat="true" borderId="0" fillId="4" fontId="5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 vertical="top"/>
    </xf>
    <xf applyAlignment="true" applyFill="true" applyFont="true" applyNumberFormat="true" borderId="0" fillId="4" fontId="6" numFmtId="1000" quotePrefix="false">
      <alignment vertical="top"/>
    </xf>
    <xf applyAlignment="true" applyFill="true" applyFont="true" applyNumberFormat="true" borderId="0" fillId="4" fontId="7" numFmtId="1002" quotePrefix="false">
      <alignment horizontal="center" vertical="top"/>
    </xf>
    <xf applyAlignment="true" applyFill="true" applyFont="true" applyNumberFormat="true" borderId="0" fillId="4" fontId="7" numFmtId="1002" quotePrefix="false">
      <alignment vertical="top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8" numFmtId="1000" quotePrefix="false">
      <alignment vertical="top" wrapText="true"/>
    </xf>
    <xf applyAlignment="true" applyFill="true" applyFont="true" applyNumberFormat="true" borderId="0" fillId="3" fontId="3" numFmtId="1002" quotePrefix="false">
      <alignment horizontal="center" vertical="top"/>
    </xf>
    <xf applyAlignment="true" applyFont="true" applyNumberFormat="true" borderId="0" fillId="0" fontId="3" numFmtId="1002" quotePrefix="false">
      <alignment horizontal="right"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Font="true" applyNumberFormat="true" borderId="0" fillId="0" fontId="4" numFmtId="1002" quotePrefix="false">
      <alignment horizontal="center" vertical="top"/>
    </xf>
    <xf applyAlignment="true" applyFill="true" applyFont="true" applyNumberFormat="true" borderId="0" fillId="3" fontId="4" numFmtId="1002" quotePrefix="false">
      <alignment horizontal="center" vertical="top"/>
    </xf>
    <xf applyAlignment="true" applyFont="true" applyNumberFormat="true" borderId="0" fillId="0" fontId="10" numFmtId="1002" quotePrefix="false">
      <alignment vertical="top"/>
    </xf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11" numFmtId="1000" quotePrefix="false">
      <alignment vertical="top" wrapText="true"/>
    </xf>
    <xf applyAlignment="true" applyFont="true" applyNumberFormat="true" borderId="0" fillId="0" fontId="2" numFmtId="1002" quotePrefix="false">
      <alignment horizontal="right" vertical="top" wrapText="true"/>
    </xf>
    <xf applyAlignment="true" applyFont="true" applyNumberFormat="true" borderId="0" fillId="0" fontId="10" numFmtId="1000" quotePrefix="false">
      <alignment vertical="top" wrapText="true"/>
    </xf>
    <xf applyAlignment="true" applyFont="true" applyNumberFormat="true" borderId="0" fillId="0" fontId="10" numFmtId="1002" quotePrefix="false">
      <alignment horizontal="center" vertical="top"/>
    </xf>
    <xf applyAlignment="true" applyFont="true" applyNumberFormat="true" borderId="0" fillId="0" fontId="10" numFmtId="1002" quotePrefix="false">
      <alignment horizontal="right" vertical="top" wrapText="true"/>
    </xf>
    <xf applyAlignment="true" applyFont="true" applyNumberFormat="true" borderId="0" fillId="0" fontId="2" numFmtId="1002" quotePrefix="false">
      <alignment horizontal="center" vertical="top"/>
    </xf>
    <xf applyAlignment="true" applyFont="true" applyNumberFormat="true" borderId="0" fillId="0" fontId="7" numFmtId="1002" quotePrefix="false">
      <alignment vertical="top"/>
    </xf>
    <xf applyAlignment="true" applyFont="true" applyNumberFormat="true" borderId="0" fillId="0" fontId="12" numFmtId="1002" quotePrefix="false">
      <alignment vertical="top"/>
    </xf>
    <xf applyAlignment="true" applyFont="true" applyNumberFormat="true" borderId="0" fillId="0" fontId="12" numFmtId="1002" quotePrefix="false">
      <alignment horizontal="center" vertical="top"/>
    </xf>
    <xf applyAlignment="true" applyFont="true" applyNumberFormat="true" borderId="0" fillId="0" fontId="12" numFmtId="1002" quotePrefix="false">
      <alignment horizontal="right" vertical="top" wrapText="true"/>
    </xf>
    <xf applyAlignment="true" applyFont="true" applyNumberFormat="true" borderId="0" fillId="0" fontId="9" numFmtId="1002" quotePrefix="false">
      <alignment vertical="top"/>
    </xf>
    <xf applyFill="true" applyFont="true" applyNumberFormat="true" borderId="0" fillId="5" fontId="3" numFmtId="1000" quotePrefix="false"/>
    <xf applyAlignment="true" applyFill="true" applyFont="true" applyNumberFormat="true" borderId="0" fillId="5" fontId="2" numFmtId="1000" quotePrefix="false">
      <alignment horizontal="center" vertical="top"/>
    </xf>
    <xf applyAlignment="true" applyFill="true" applyFont="true" applyNumberFormat="true" borderId="0" fillId="5" fontId="13" numFmtId="1000" quotePrefix="false">
      <alignment vertical="top" wrapText="true"/>
    </xf>
    <xf applyAlignment="true" applyFill="true" applyFont="true" applyNumberFormat="true" borderId="0" fillId="5" fontId="4" numFmtId="1002" quotePrefix="false">
      <alignment horizontal="center" vertical="top"/>
    </xf>
    <xf applyAlignment="true" applyFill="true" applyFont="true" applyNumberFormat="true" borderId="0" fillId="6" fontId="4" numFmtId="1002" quotePrefix="false">
      <alignment horizontal="center" vertical="top"/>
    </xf>
    <xf applyAlignment="true" applyFill="true" applyFont="true" applyNumberFormat="true" borderId="0" fillId="5" fontId="3" numFmtId="1002" quotePrefix="false">
      <alignment horizontal="center" vertical="top"/>
    </xf>
    <xf applyAlignment="true" applyFill="true" applyFont="true" applyNumberFormat="true" borderId="0" fillId="5" fontId="3" numFmtId="1002" quotePrefix="false">
      <alignment vertical="top"/>
    </xf>
    <xf applyAlignment="true" applyFill="true" applyFont="true" applyNumberFormat="true" borderId="0" fillId="7" fontId="5" numFmtId="1000" quotePrefix="false">
      <alignment horizontal="center"/>
    </xf>
    <xf applyAlignment="true" applyFill="true" applyFont="true" applyNumberFormat="true" borderId="0" fillId="7" fontId="2" numFmtId="1000" quotePrefix="false">
      <alignment horizontal="center" vertical="top"/>
    </xf>
    <xf applyAlignment="true" applyFill="true" applyFont="true" applyNumberFormat="true" borderId="0" fillId="7" fontId="7" numFmtId="1000" quotePrefix="false">
      <alignment vertical="top" wrapText="true"/>
    </xf>
    <xf applyAlignment="true" applyFill="true" applyFont="true" applyNumberFormat="true" borderId="0" fillId="7" fontId="7" numFmtId="1002" quotePrefix="false">
      <alignment horizontal="center" vertical="top"/>
    </xf>
    <xf applyAlignment="true" applyFill="true" applyFont="true" applyNumberFormat="true" borderId="0" fillId="7" fontId="7" numFmtId="1002" quotePrefix="false">
      <alignment vertical="top"/>
    </xf>
    <xf applyAlignment="true" applyFill="true" applyFont="true" applyNumberFormat="true" borderId="0" fillId="7" fontId="12" numFmtId="1002" quotePrefix="false">
      <alignment vertical="top"/>
    </xf>
    <xf applyAlignment="true" applyFill="true" applyFont="true" applyNumberFormat="true" borderId="0" fillId="7" fontId="9" numFmtId="1000" quotePrefix="false">
      <alignment horizontal="center"/>
    </xf>
    <xf applyAlignment="true" applyFill="true" applyFont="true" applyNumberFormat="true" borderId="0" fillId="8" fontId="14" numFmtId="1000" quotePrefix="false">
      <alignment horizontal="center"/>
    </xf>
    <xf applyAlignment="true" applyFill="true" applyFont="true" applyNumberFormat="true" borderId="0" fillId="8" fontId="2" numFmtId="1000" quotePrefix="false">
      <alignment horizontal="center" vertical="top"/>
    </xf>
    <xf applyAlignment="true" applyFill="true" applyFont="true" applyNumberFormat="true" borderId="0" fillId="8" fontId="7" numFmtId="1000" quotePrefix="false">
      <alignment vertical="top" wrapText="true"/>
    </xf>
    <xf applyAlignment="true" applyFill="true" applyFont="true" applyNumberFormat="true" borderId="0" fillId="8" fontId="7" numFmtId="1002" quotePrefix="false">
      <alignment vertical="top"/>
    </xf>
    <xf applyAlignment="true" applyFill="true" applyFont="true" applyNumberFormat="true" borderId="0" fillId="8" fontId="15" numFmtId="1002" quotePrefix="false">
      <alignment vertical="top"/>
    </xf>
    <xf applyAlignment="true" applyFill="true" applyFont="true" applyNumberFormat="true" borderId="0" fillId="8" fontId="16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13" numFmtId="1000" quotePrefix="false">
      <alignment vertical="top" wrapText="true"/>
    </xf>
    <xf applyAlignment="true" applyFill="true" applyFont="true" applyNumberFormat="true" borderId="0" fillId="6" fontId="3" numFmtId="1004" quotePrefix="false">
      <alignment vertical="top"/>
    </xf>
    <xf applyAlignment="true" applyFont="true" applyNumberFormat="true" borderId="0" fillId="0" fontId="3" numFmtId="1000" quotePrefix="false">
      <alignment vertical="top"/>
    </xf>
    <xf applyAlignment="true" applyFill="true" applyFont="true" applyNumberFormat="true" borderId="0" fillId="3" fontId="2" numFmtId="1002" quotePrefix="false">
      <alignment vertical="top"/>
    </xf>
    <xf applyAlignment="true" applyFont="true" applyNumberFormat="true" borderId="0" fillId="0" fontId="2" numFmtId="1000" quotePrefix="false">
      <alignment vertical="top"/>
    </xf>
    <xf applyAlignment="true" applyFont="true" applyNumberFormat="true" borderId="0" fillId="0" fontId="2" numFmtId="1000" quotePrefix="false">
      <alignment horizontal="center"/>
    </xf>
    <xf applyAlignment="true" applyFont="true" applyNumberFormat="true" borderId="0" fillId="0" fontId="2" numFmtId="1000" quotePrefix="false">
      <alignment vertical="top" wrapText="true"/>
    </xf>
    <xf applyAlignment="true" applyFill="true" applyFont="true" applyNumberFormat="true" borderId="0" fillId="9" fontId="3" numFmtId="1002" quotePrefix="false">
      <alignment vertical="top"/>
    </xf>
    <xf applyAlignment="true" applyFont="true" applyNumberFormat="true" borderId="0" fillId="0" fontId="17" numFmtId="1000" quotePrefix="false">
      <alignment vertical="top" wrapText="true"/>
    </xf>
    <xf applyAlignment="true" applyFill="true" applyFont="true" applyNumberFormat="true" borderId="0" fillId="6" fontId="3" numFmtId="1002" quotePrefix="false">
      <alignment vertical="top"/>
    </xf>
    <xf applyAlignment="true" applyBorder="true" applyFont="true" applyNumberFormat="true" borderId="1" fillId="0" fontId="2" numFmtId="1003" quotePrefix="false">
      <alignment horizontal="right" vertical="top" wrapText="true"/>
    </xf>
    <xf applyFont="true" applyNumberFormat="true" borderId="0" fillId="0" fontId="18" numFmtId="1000" quotePrefix="false"/>
    <xf applyAlignment="true" applyFont="true" applyNumberFormat="true" borderId="0" fillId="0" fontId="18" numFmtId="1003" quotePrefix="false">
      <alignment horizontal="right" vertical="top" wrapText="true"/>
    </xf>
    <xf applyAlignment="true" applyFont="true" applyNumberFormat="true" borderId="0" fillId="0" fontId="11" numFmtId="1002" quotePrefix="false">
      <alignment vertical="top"/>
    </xf>
    <xf applyAlignment="true" applyFont="true" applyNumberFormat="true" borderId="0" fillId="0" fontId="18" numFmtId="1002" quotePrefix="false">
      <alignment vertical="top"/>
    </xf>
    <xf applyFont="true" applyNumberFormat="true" borderId="0" fillId="0" fontId="3" numFmtId="1002" quotePrefix="false"/>
    <xf applyFill="true" applyFont="true" applyNumberFormat="true" borderId="0" fillId="8" fontId="7" numFmtId="1000" quotePrefix="false"/>
    <xf applyAlignment="true" applyFill="true" applyFont="true" applyNumberFormat="true" borderId="0" fillId="8" fontId="6" numFmtId="1000" quotePrefix="false">
      <alignment vertical="top" wrapText="true"/>
    </xf>
    <xf applyFill="true" applyFont="true" applyNumberFormat="true" borderId="0" fillId="8" fontId="7" numFmtId="1005" quotePrefix="false"/>
    <xf applyAlignment="true" applyFill="true" applyFont="true" applyNumberFormat="true" borderId="0" fillId="10" fontId="3" numFmtId="1002" quotePrefix="false">
      <alignment vertical="top"/>
    </xf>
    <xf applyFont="true" applyNumberFormat="true" borderId="0" fillId="0" fontId="11" numFmtId="1000" quotePrefix="false"/>
    <xf applyAlignment="true" applyFont="true" applyNumberFormat="true" borderId="0" fillId="0" fontId="11" numFmtId="1000" quotePrefix="false">
      <alignment horizontal="center" vertical="top"/>
    </xf>
    <xf applyAlignment="true" applyFill="true" applyFont="true" applyNumberFormat="true" borderId="0" fillId="3" fontId="8" numFmtId="1002" quotePrefix="false">
      <alignment vertical="top"/>
    </xf>
    <xf applyAlignment="true" applyFont="true" applyNumberFormat="true" borderId="0" fillId="0" fontId="4" numFmtId="1000" quotePrefix="false">
      <alignment horizontal="right" vertical="top"/>
    </xf>
    <xf applyAlignment="true" applyFont="true" applyNumberFormat="true" borderId="0" fillId="0" fontId="19" numFmtId="1002" quotePrefix="false">
      <alignment vertical="top"/>
    </xf>
    <xf applyAlignment="true" applyFill="true" applyFont="true" applyNumberFormat="true" borderId="0" fillId="3" fontId="3" numFmtId="1003" quotePrefix="false">
      <alignment vertical="top"/>
    </xf>
    <xf applyFill="true" applyFont="true" applyNumberFormat="true" borderId="0" fillId="6" fontId="3" numFmtId="1002" quotePrefix="false"/>
    <xf applyFill="true" applyFont="true" applyNumberFormat="true" borderId="0" fillId="6" fontId="2" numFmtId="1000" quotePrefix="false"/>
    <xf applyFill="true" applyFont="true" applyNumberFormat="true" borderId="0" fillId="6" fontId="2" numFmtId="1002" quotePrefix="false"/>
    <xf applyFill="true" applyFont="true" applyNumberFormat="true" borderId="0" fillId="6" fontId="20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51"/>
  <sheetViews>
    <sheetView showZeros="true" workbookViewId="0">
      <pane activePane="bottomLeft" state="frozen" topLeftCell="A5" xSplit="0" ySplit="4"/>
    </sheetView>
  </sheetViews>
  <sheetFormatPr baseColWidth="8" customHeight="false" defaultColWidth="9.14062530925693" defaultRowHeight="12.75" zeroHeight="false"/>
  <cols>
    <col customWidth="true" max="1" min="1" outlineLevel="0" style="1" width="3.42578129823879"/>
    <col customWidth="true" max="2" min="2" outlineLevel="0" style="1" width="41.8554674594471"/>
    <col customWidth="true" max="3" min="3" outlineLevel="0" style="1" width="10.9999998308338"/>
    <col customWidth="true" hidden="false" max="4" min="4" outlineLevel="0" style="1" width="19.0713135263418"/>
    <col customWidth="true" max="16" min="5" outlineLevel="0" style="1" width="10.7109374563868"/>
    <col customWidth="true" max="16384" min="17" outlineLevel="0" style="1" width="9.14062530925693"/>
  </cols>
  <sheetData>
    <row customHeight="true" hidden="false" ht="26.4000034332275" outlineLevel="0" r="1">
      <c r="A1" s="2" t="s">
        <v>0</v>
      </c>
      <c r="C1" s="2" t="n"/>
      <c r="D1" s="3" t="s">
        <v>1</v>
      </c>
      <c r="E1" s="2" t="n">
        <v>217</v>
      </c>
      <c r="I1" s="1" t="s">
        <v>2</v>
      </c>
      <c r="J1" s="4" t="n">
        <v>259835</v>
      </c>
      <c r="K1" s="5" t="n"/>
      <c r="L1" s="6" t="n">
        <v>3124800</v>
      </c>
    </row>
    <row outlineLevel="0" r="2">
      <c r="A2" s="2" t="s">
        <v>3</v>
      </c>
      <c r="C2" s="2" t="n"/>
      <c r="D2" s="2" t="n"/>
      <c r="E2" s="2" t="n"/>
      <c r="F2" s="7" t="n"/>
      <c r="G2" s="7" t="n"/>
      <c r="H2" s="7" t="n"/>
      <c r="I2" s="7" t="n"/>
      <c r="J2" s="7" t="n"/>
      <c r="K2" s="7" t="n"/>
      <c r="L2" s="7" t="n"/>
      <c r="M2" s="7" t="n"/>
      <c r="N2" s="7" t="n"/>
      <c r="O2" s="7" t="n"/>
      <c r="P2" s="7" t="n"/>
    </row>
    <row outlineLevel="0" r="3">
      <c r="A3" s="4" t="s">
        <v>4</v>
      </c>
      <c r="C3" s="8" t="n"/>
      <c r="D3" s="8" t="n"/>
      <c r="E3" s="9" t="s">
        <v>5</v>
      </c>
      <c r="F3" s="10" t="n">
        <v>2022</v>
      </c>
      <c r="G3" s="10" t="n">
        <v>2022</v>
      </c>
      <c r="H3" s="10" t="n">
        <v>2022</v>
      </c>
      <c r="I3" s="10" t="n">
        <v>2022</v>
      </c>
      <c r="J3" s="10" t="n">
        <v>2022</v>
      </c>
      <c r="K3" s="10" t="n">
        <v>2022</v>
      </c>
      <c r="L3" s="10" t="n">
        <v>2022</v>
      </c>
      <c r="M3" s="10" t="n">
        <v>2022</v>
      </c>
      <c r="N3" s="10" t="n">
        <v>2022</v>
      </c>
      <c r="O3" s="10" t="n">
        <v>2022</v>
      </c>
      <c r="P3" s="10" t="n">
        <v>2022</v>
      </c>
      <c r="S3" s="11" t="n"/>
      <c r="T3" s="11" t="n"/>
      <c r="U3" s="11" t="n"/>
      <c r="V3" s="11" t="n"/>
      <c r="W3" s="11" t="n"/>
    </row>
    <row customFormat="true" ht="12.75" outlineLevel="0" r="4" s="10">
      <c r="A4" s="10" t="s">
        <v>6</v>
      </c>
      <c r="B4" s="10" t="s">
        <v>7</v>
      </c>
      <c r="C4" s="10" t="s">
        <v>8</v>
      </c>
      <c r="D4" s="10" t="s">
        <v>9</v>
      </c>
      <c r="E4" s="12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</row>
    <row customFormat="true" customHeight="true" ht="17.25" outlineLevel="0" r="5" s="13">
      <c r="A5" s="14" t="n">
        <v>1</v>
      </c>
      <c r="B5" s="15" t="s">
        <v>22</v>
      </c>
      <c r="C5" s="16" t="n">
        <v>204723</v>
      </c>
      <c r="D5" s="17" t="n"/>
      <c r="E5" s="18" t="n"/>
      <c r="F5" s="17" t="n"/>
      <c r="G5" s="19" t="n"/>
      <c r="H5" s="19" t="n"/>
      <c r="I5" s="19" t="n"/>
      <c r="J5" s="19" t="n"/>
      <c r="K5" s="19" t="n"/>
      <c r="L5" s="19" t="n"/>
      <c r="M5" s="19" t="n"/>
      <c r="N5" s="19" t="n"/>
      <c r="O5" s="19" t="n"/>
      <c r="P5" s="19" t="n"/>
    </row>
    <row customFormat="true" customHeight="true" ht="20.25" outlineLevel="0" r="6" s="20">
      <c r="A6" s="21" t="n">
        <v>2</v>
      </c>
      <c r="B6" s="22" t="s">
        <v>23</v>
      </c>
      <c r="C6" s="23" t="n">
        <f aca="false" ca="false" dt2D="false" dtr="false" t="normal">SUM(E6:P6)</f>
        <v>3452790.98</v>
      </c>
      <c r="D6" s="23" t="n"/>
      <c r="E6" s="24" t="n">
        <f aca="false" ca="false" dt2D="false" dtr="false" t="normal">E7+E9+E11+E12+E13+E14</f>
        <v>217768.29</v>
      </c>
      <c r="F6" s="24" t="n">
        <f aca="false" ca="false" dt2D="false" dtr="false" t="normal">F7+F9+F11+F12+F13+F14</f>
        <v>326323.72</v>
      </c>
      <c r="G6" s="24" t="n">
        <f aca="false" ca="false" dt2D="false" dtr="false" t="normal">G7+G9+G11+G12+G13+G14</f>
        <v>348876.35</v>
      </c>
      <c r="H6" s="24" t="n">
        <f aca="false" ca="false" dt2D="false" dtr="false" t="normal">H7+H9+H11+H12+H13+H14</f>
        <v>216971.14</v>
      </c>
      <c r="I6" s="24" t="n">
        <f aca="false" ca="false" dt2D="false" dtr="false" t="normal">I7+I9+I11+I12+I13+I14</f>
        <v>272245</v>
      </c>
      <c r="J6" s="24" t="n">
        <f aca="false" ca="false" dt2D="false" dtr="false" t="normal">J7+J9+J11+J12+J13+J14</f>
        <v>550229.7</v>
      </c>
      <c r="K6" s="24" t="n">
        <f aca="false" ca="false" dt2D="false" dtr="false" t="normal">K7+K9+K11+K12+K13+K14</f>
        <v>452816.98</v>
      </c>
      <c r="L6" s="24" t="n">
        <f aca="false" ca="false" dt2D="false" dtr="false" t="normal">L7+L9+L11+L12+L13+L14</f>
        <v>246970.64</v>
      </c>
      <c r="M6" s="24" t="n">
        <f aca="false" ca="false" dt2D="false" dtr="false" t="normal">M7+M9+M11+M12+M13+M14</f>
        <v>220421.84</v>
      </c>
      <c r="N6" s="24" t="n">
        <f aca="false" ca="false" dt2D="false" dtr="false" t="normal">N7+N9+N11+N12+N13+N14</f>
        <v>154194</v>
      </c>
      <c r="O6" s="24" t="n">
        <f aca="false" ca="false" dt2D="false" dtr="false" t="normal">O7+O9+O11+O12+O13+O14</f>
        <v>246093.44</v>
      </c>
      <c r="P6" s="24" t="n">
        <f aca="false" ca="false" dt2D="false" dtr="false" t="normal">P7+P9+P11+P12+P13+P14</f>
        <v>199879.88</v>
      </c>
      <c r="Q6" s="24" t="n"/>
    </row>
    <row customFormat="true" customHeight="true" ht="26.25" outlineLevel="0" r="7" s="25">
      <c r="A7" s="10" t="n">
        <v>3</v>
      </c>
      <c r="B7" s="26" t="s">
        <v>24</v>
      </c>
      <c r="C7" s="19" t="n">
        <f aca="false" ca="false" dt2D="false" dtr="false" t="normal">SUM(E7:P7)</f>
        <v>3280974.04</v>
      </c>
      <c r="D7" s="19" t="n"/>
      <c r="E7" s="27" t="n">
        <v>214205</v>
      </c>
      <c r="F7" s="17" t="n">
        <v>322700</v>
      </c>
      <c r="G7" s="17" t="n">
        <v>339660</v>
      </c>
      <c r="H7" s="17" t="n">
        <v>203005</v>
      </c>
      <c r="I7" s="28" t="n">
        <v>272245</v>
      </c>
      <c r="J7" s="28" t="n">
        <v>544829.04</v>
      </c>
      <c r="K7" s="28" t="n">
        <v>419153</v>
      </c>
      <c r="L7" s="28" t="n">
        <v>227190</v>
      </c>
      <c r="M7" s="28" t="n">
        <v>194364</v>
      </c>
      <c r="N7" s="28" t="n">
        <v>149673</v>
      </c>
      <c r="O7" s="28" t="n">
        <v>215000</v>
      </c>
      <c r="P7" s="28" t="n">
        <v>178950</v>
      </c>
      <c r="Q7" s="17" t="n"/>
    </row>
    <row customFormat="true" customHeight="true" ht="12.75" outlineLevel="0" r="8" s="25">
      <c r="A8" s="14" t="n">
        <v>4</v>
      </c>
      <c r="B8" s="29" t="s">
        <v>25</v>
      </c>
      <c r="C8" s="30" t="n">
        <f aca="false" ca="false" dt2D="false" dtr="false" t="normal">SUM(E8:P8)</f>
        <v>21657.45</v>
      </c>
      <c r="D8" s="30" t="n"/>
      <c r="E8" s="31" t="n">
        <v>316</v>
      </c>
      <c r="F8" s="32" t="n">
        <v>495</v>
      </c>
      <c r="G8" s="32" t="n">
        <v>1020</v>
      </c>
      <c r="H8" s="32" t="n">
        <v>2261</v>
      </c>
      <c r="I8" s="32" t="n">
        <v>550</v>
      </c>
      <c r="J8" s="32" t="n">
        <f aca="false" ca="false" dt2D="false" dtr="false" t="normal">1429+3197.45</f>
        <v>4626.45</v>
      </c>
      <c r="K8" s="32" t="n">
        <v>2631</v>
      </c>
      <c r="L8" s="32" t="n">
        <v>1398</v>
      </c>
      <c r="M8" s="32" t="n">
        <v>1942</v>
      </c>
      <c r="N8" s="32" t="n">
        <v>1805</v>
      </c>
      <c r="O8" s="32" t="n">
        <v>2470</v>
      </c>
      <c r="P8" s="32" t="n">
        <v>2143</v>
      </c>
      <c r="Q8" s="32" t="n"/>
      <c r="R8" s="33" t="n"/>
    </row>
    <row customFormat="true" customHeight="true" ht="20.25" outlineLevel="0" r="9" s="25">
      <c r="A9" s="14" t="n">
        <v>5</v>
      </c>
      <c r="B9" s="34" t="s">
        <v>26</v>
      </c>
      <c r="C9" s="30" t="n">
        <f aca="false" ca="false" dt2D="false" dtr="false" t="normal">SUM(E9:P9)</f>
        <v>56968.42</v>
      </c>
      <c r="D9" s="30" t="n"/>
      <c r="E9" s="27" t="n">
        <v>3421.89</v>
      </c>
      <c r="F9" s="5" t="n">
        <v>3623.72</v>
      </c>
      <c r="G9" s="5" t="n">
        <v>3808.55</v>
      </c>
      <c r="H9" s="5" t="n">
        <f aca="false" ca="false" dt2D="false" dtr="false" t="normal">3716.14</f>
        <v>3716.14</v>
      </c>
      <c r="I9" s="5" t="n"/>
      <c r="J9" s="5" t="n">
        <v>3716.14</v>
      </c>
      <c r="K9" s="5" t="n">
        <v>7803.98</v>
      </c>
      <c r="L9" s="35" t="n">
        <v>4087.84</v>
      </c>
      <c r="M9" s="35" t="n">
        <v>4087.84</v>
      </c>
      <c r="N9" s="5" t="n"/>
      <c r="O9" s="35" t="n">
        <v>14307.44</v>
      </c>
      <c r="P9" s="35" t="n">
        <v>8394.88</v>
      </c>
      <c r="Q9" s="5" t="n"/>
      <c r="R9" s="33" t="n"/>
    </row>
    <row customFormat="true" customHeight="true" ht="18.75" outlineLevel="0" r="10" s="25">
      <c r="A10" s="14" t="n">
        <v>6</v>
      </c>
      <c r="B10" s="36" t="s">
        <v>27</v>
      </c>
      <c r="C10" s="30" t="n">
        <f aca="false" ca="false" dt2D="false" dtr="false" t="normal">SUM(E10:P10)</f>
        <v>22151.51</v>
      </c>
      <c r="D10" s="30" t="n"/>
      <c r="E10" s="31" t="n"/>
      <c r="F10" s="32" t="n"/>
      <c r="G10" s="32" t="n"/>
      <c r="H10" s="37" t="n"/>
      <c r="I10" s="38" t="n"/>
      <c r="J10" s="38" t="n"/>
      <c r="K10" s="38" t="n">
        <v>3971.29</v>
      </c>
      <c r="L10" s="38" t="n">
        <v>2383.67</v>
      </c>
      <c r="M10" s="38" t="n">
        <v>2383.67</v>
      </c>
      <c r="N10" s="38" t="n"/>
      <c r="O10" s="38" t="n">
        <v>8342.84</v>
      </c>
      <c r="P10" s="38" t="n">
        <v>5070.04</v>
      </c>
      <c r="Q10" s="32" t="n"/>
      <c r="R10" s="33" t="n"/>
    </row>
    <row customFormat="true" customHeight="true" ht="18" outlineLevel="0" r="11" s="25">
      <c r="A11" s="14" t="n">
        <v>7</v>
      </c>
      <c r="B11" s="34" t="s">
        <v>28</v>
      </c>
      <c r="C11" s="30" t="n">
        <f aca="false" ca="false" dt2D="false" dtr="false" t="normal">SUM(E11:P11)</f>
        <v>20000</v>
      </c>
      <c r="D11" s="30" t="n"/>
      <c r="E11" s="31" t="n"/>
      <c r="F11" s="5" t="n"/>
      <c r="G11" s="5" t="n"/>
      <c r="H11" s="5" t="n">
        <v>10000</v>
      </c>
      <c r="I11" s="35" t="n"/>
      <c r="J11" s="5" t="n"/>
      <c r="K11" s="32" t="n"/>
      <c r="L11" s="32" t="n"/>
      <c r="M11" s="5" t="n">
        <v>10000</v>
      </c>
      <c r="N11" s="32" t="n"/>
      <c r="O11" s="32" t="n"/>
      <c r="P11" s="32" t="n"/>
      <c r="Q11" s="32" t="n"/>
      <c r="R11" s="33" t="n"/>
    </row>
    <row customFormat="true" customHeight="true" ht="18" outlineLevel="0" r="12" s="25">
      <c r="A12" s="14" t="n">
        <v>8</v>
      </c>
      <c r="B12" s="34" t="s">
        <v>29</v>
      </c>
      <c r="C12" s="30" t="n">
        <f aca="false" ca="false" dt2D="false" dtr="false" t="normal">SUM(E12:P12)</f>
        <v>5535.2</v>
      </c>
      <c r="D12" s="30" t="n"/>
      <c r="E12" s="27" t="n">
        <v>127.4</v>
      </c>
      <c r="F12" s="5" t="n"/>
      <c r="G12" s="5" t="n">
        <v>5407.8</v>
      </c>
      <c r="H12" s="39" t="n"/>
      <c r="I12" s="35" t="n"/>
      <c r="J12" s="5" t="n"/>
      <c r="K12" s="5" t="n"/>
      <c r="L12" s="5" t="n"/>
      <c r="M12" s="5" t="n"/>
      <c r="N12" s="5" t="n"/>
      <c r="O12" s="40" t="n"/>
      <c r="P12" s="5" t="n"/>
      <c r="Q12" s="40" t="n"/>
    </row>
    <row customFormat="true" customHeight="true" ht="18" outlineLevel="0" r="13" s="25">
      <c r="A13" s="14" t="n">
        <v>9</v>
      </c>
      <c r="B13" s="34" t="s">
        <v>30</v>
      </c>
      <c r="C13" s="30" t="n">
        <f aca="false" ca="false" dt2D="false" dtr="false" t="normal">SUM(E13:P13)</f>
        <v>264</v>
      </c>
      <c r="D13" s="30" t="n"/>
      <c r="E13" s="27" t="n">
        <v>14</v>
      </c>
      <c r="F13" s="41" t="n"/>
      <c r="G13" s="42" t="n"/>
      <c r="H13" s="39" t="n">
        <v>250</v>
      </c>
      <c r="I13" s="43" t="n"/>
      <c r="J13" s="5" t="n"/>
      <c r="K13" s="5" t="n"/>
      <c r="L13" s="5" t="n"/>
      <c r="M13" s="44" t="n"/>
      <c r="N13" s="44" t="n"/>
      <c r="O13" s="44" t="n"/>
      <c r="P13" s="44" t="n"/>
      <c r="Q13" s="44" t="n"/>
      <c r="R13" s="33" t="n"/>
    </row>
    <row customFormat="true" customHeight="true" ht="18" outlineLevel="0" r="14" s="25">
      <c r="A14" s="14" t="n">
        <v>10</v>
      </c>
      <c r="B14" s="34" t="s">
        <v>31</v>
      </c>
      <c r="C14" s="30" t="n">
        <f aca="false" ca="false" dt2D="false" dtr="false" t="normal">SUM(E14:P14)</f>
        <v>89049.32</v>
      </c>
      <c r="D14" s="30" t="n"/>
      <c r="E14" s="27" t="n"/>
      <c r="F14" s="41" t="n"/>
      <c r="G14" s="42" t="n"/>
      <c r="H14" s="39" t="n"/>
      <c r="I14" s="43" t="n"/>
      <c r="J14" s="5" t="n">
        <v>1684.52</v>
      </c>
      <c r="K14" s="5" t="n">
        <v>25860</v>
      </c>
      <c r="L14" s="5" t="n">
        <v>15692.8</v>
      </c>
      <c r="M14" s="5" t="n">
        <v>11970</v>
      </c>
      <c r="N14" s="5" t="n">
        <v>4521</v>
      </c>
      <c r="O14" s="5" t="n">
        <v>16786</v>
      </c>
      <c r="P14" s="5" t="n">
        <v>12535</v>
      </c>
      <c r="Q14" s="44" t="n"/>
      <c r="R14" s="33" t="n"/>
    </row>
    <row customFormat="true" customHeight="true" ht="17.25" outlineLevel="0" r="15" s="45">
      <c r="A15" s="46" t="n">
        <v>11</v>
      </c>
      <c r="B15" s="47" t="s">
        <v>32</v>
      </c>
      <c r="C15" s="48" t="n">
        <f aca="false" ca="false" dt2D="false" dtr="false" t="normal">SUM(E15:P15)</f>
        <v>48029.37</v>
      </c>
      <c r="D15" s="49" t="n">
        <v>41000</v>
      </c>
      <c r="E15" s="50" t="n"/>
      <c r="F15" s="51" t="n"/>
      <c r="G15" s="51" t="n"/>
      <c r="H15" s="51" t="n"/>
      <c r="I15" s="51" t="n"/>
      <c r="J15" s="51" t="n"/>
      <c r="K15" s="51" t="n"/>
      <c r="L15" s="51" t="n">
        <v>9900</v>
      </c>
      <c r="M15" s="51" t="n"/>
      <c r="N15" s="51" t="n">
        <v>12527.97</v>
      </c>
      <c r="O15" s="51" t="n">
        <v>25601.4</v>
      </c>
      <c r="P15" s="51" t="n"/>
    </row>
    <row customFormat="true" customHeight="true" ht="20.25" outlineLevel="0" r="16" s="52">
      <c r="A16" s="53" t="n">
        <v>12</v>
      </c>
      <c r="B16" s="54" t="s">
        <v>33</v>
      </c>
      <c r="C16" s="55" t="n">
        <f aca="false" ca="false" dt2D="false" dtr="false" t="normal">SUM(E16:P16)</f>
        <v>3211251.52</v>
      </c>
      <c r="D16" s="55" t="n"/>
      <c r="E16" s="56" t="n">
        <f aca="false" ca="false" dt2D="false" dtr="false" t="normal">E17+E40</f>
        <v>316323.21</v>
      </c>
      <c r="F16" s="56" t="n">
        <f aca="false" ca="false" dt2D="false" dtr="false" t="normal">F17+F40</f>
        <v>39616.01</v>
      </c>
      <c r="G16" s="56" t="n">
        <f aca="false" ca="false" dt2D="false" dtr="false" t="normal">G17+G40</f>
        <v>199620.42</v>
      </c>
      <c r="H16" s="56" t="n">
        <f aca="false" ca="false" dt2D="false" dtr="false" t="normal">H17+H40</f>
        <v>196935.75</v>
      </c>
      <c r="I16" s="56" t="n">
        <f aca="false" ca="false" dt2D="false" dtr="false" t="normal">I17+I40</f>
        <v>415376.84</v>
      </c>
      <c r="J16" s="56" t="n">
        <f aca="false" ca="false" dt2D="false" dtr="false" t="normal">J17+J40</f>
        <v>59051.71</v>
      </c>
      <c r="K16" s="56" t="n">
        <f aca="false" ca="false" dt2D="false" dtr="false" t="normal">K17+K40</f>
        <v>372277.16</v>
      </c>
      <c r="L16" s="56" t="n">
        <f aca="false" ca="false" dt2D="false" dtr="false" t="normal">L17+L40</f>
        <v>320512.11</v>
      </c>
      <c r="M16" s="56" t="n">
        <f aca="false" ca="false" dt2D="false" dtr="false" t="normal">M17+M40</f>
        <v>518107.39</v>
      </c>
      <c r="N16" s="56" t="n">
        <f aca="false" ca="false" dt2D="false" dtr="false" t="normal">N17+N40</f>
        <v>246499.01</v>
      </c>
      <c r="O16" s="56" t="n">
        <f aca="false" ca="false" dt2D="false" dtr="false" t="normal">O17+O40</f>
        <v>219546.9</v>
      </c>
      <c r="P16" s="56" t="n">
        <f aca="false" ca="false" dt2D="false" dtr="false" t="normal">P17+P40</f>
        <v>307385.01</v>
      </c>
      <c r="Q16" s="57" t="n"/>
      <c r="R16" s="58" t="n"/>
    </row>
    <row customFormat="true" customHeight="true" ht="20.25" outlineLevel="0" r="17" s="59">
      <c r="A17" s="60" t="n">
        <v>13</v>
      </c>
      <c r="B17" s="61" t="s">
        <v>34</v>
      </c>
      <c r="C17" s="62" t="n">
        <f aca="false" ca="false" dt2D="false" dtr="false" t="normal">SUM(E17:P17)</f>
        <v>2889261.52</v>
      </c>
      <c r="D17" s="62" t="n">
        <f aca="false" ca="false" dt2D="false" dtr="false" t="normal">SUM(D15, D18, D24, D25, D36)</f>
        <v>2854023.0549</v>
      </c>
      <c r="E17" s="62" t="n">
        <f aca="false" ca="false" dt2D="false" dtr="false" t="normal">E18+E25+E36</f>
        <v>316323.21</v>
      </c>
      <c r="F17" s="62" t="n">
        <f aca="false" ca="false" dt2D="false" dtr="false" t="normal">F18+F25+F36</f>
        <v>39616.01</v>
      </c>
      <c r="G17" s="62" t="n">
        <f aca="false" ca="false" dt2D="false" dtr="false" t="normal">G18+G25+G36</f>
        <v>199620.42</v>
      </c>
      <c r="H17" s="62" t="n">
        <f aca="false" ca="false" dt2D="false" dtr="false" t="normal">H18+H25+H36</f>
        <v>196935.75</v>
      </c>
      <c r="I17" s="62" t="n">
        <f aca="false" ca="false" dt2D="false" dtr="false" t="normal">I18+I25+I36</f>
        <v>415376.84</v>
      </c>
      <c r="J17" s="62" t="n">
        <f aca="false" ca="false" dt2D="false" dtr="false" t="normal">J18+J25+J36</f>
        <v>41061.71</v>
      </c>
      <c r="K17" s="62" t="n">
        <f aca="false" ca="false" dt2D="false" dtr="false" t="normal">K18+K25+K36</f>
        <v>202277.16</v>
      </c>
      <c r="L17" s="62" t="n">
        <f aca="false" ca="false" dt2D="false" dtr="false" t="normal">L18+L25+L36</f>
        <v>320512.11</v>
      </c>
      <c r="M17" s="62" t="n">
        <f aca="false" ca="false" dt2D="false" dtr="false" t="normal">M18+M25+M36</f>
        <v>384107.39</v>
      </c>
      <c r="N17" s="62" t="n">
        <f aca="false" ca="false" dt2D="false" dtr="false" t="normal">N18+N25+N36</f>
        <v>246499.01</v>
      </c>
      <c r="O17" s="62" t="n">
        <f aca="false" ca="false" dt2D="false" dtr="false" t="normal">O18+O25+O36</f>
        <v>219546.9</v>
      </c>
      <c r="P17" s="62" t="n">
        <f aca="false" ca="false" dt2D="false" dtr="false" t="normal">P18+P25+P36</f>
        <v>307385.01</v>
      </c>
      <c r="Q17" s="63" t="n"/>
      <c r="R17" s="64" t="n"/>
    </row>
    <row customFormat="true" customHeight="true" ht="24" outlineLevel="0" r="18" s="65">
      <c r="A18" s="14" t="n">
        <v>14</v>
      </c>
      <c r="B18" s="66" t="s">
        <v>35</v>
      </c>
      <c r="C18" s="17" t="n">
        <f aca="false" ca="false" dt2D="false" dtr="false" t="normal">SUM(E18:P18)</f>
        <v>1357045</v>
      </c>
      <c r="D18" s="67" t="n">
        <f aca="false" ca="false" dt2D="false" dtr="false" t="normal">SUM(D19:D23)</f>
        <v>1151000</v>
      </c>
      <c r="E18" s="18" t="n">
        <f aca="false" ca="false" dt2D="false" dtr="false" t="normal">SUM(E19:E24)</f>
        <v>138480</v>
      </c>
      <c r="F18" s="17" t="n">
        <f aca="false" ca="false" dt2D="false" dtr="false" t="normal">SUM(F19:F24)</f>
        <v>26596</v>
      </c>
      <c r="G18" s="17" t="n">
        <f aca="false" ca="false" dt2D="false" dtr="false" t="normal">SUM(G19:G24)</f>
        <v>94772</v>
      </c>
      <c r="H18" s="17" t="n">
        <f aca="false" ca="false" dt2D="false" dtr="false" t="normal">SUM(H19:H24)</f>
        <v>108709</v>
      </c>
      <c r="I18" s="17" t="n">
        <f aca="false" ca="false" dt2D="false" dtr="false" t="normal">SUM(I19:I24)</f>
        <v>185822</v>
      </c>
      <c r="J18" s="17" t="n">
        <f aca="false" ca="false" dt2D="false" dtr="false" t="normal">SUM(J19:J24)</f>
        <v>15960</v>
      </c>
      <c r="K18" s="17" t="n">
        <f aca="false" ca="false" dt2D="false" dtr="false" t="normal">SUM(K19:K24)</f>
        <v>86177</v>
      </c>
      <c r="L18" s="17" t="n">
        <f aca="false" ca="false" dt2D="false" dtr="false" t="normal">SUM(L19:L24)</f>
        <v>189799</v>
      </c>
      <c r="M18" s="17" t="n">
        <f aca="false" ca="false" dt2D="false" dtr="false" t="normal">SUM(M19:M24)</f>
        <v>245349</v>
      </c>
      <c r="N18" s="17" t="n">
        <f aca="false" ca="false" dt2D="false" dtr="false" t="normal">SUM(N19:N24)</f>
        <v>103815</v>
      </c>
      <c r="O18" s="17" t="n">
        <f aca="false" ca="false" dt2D="false" dtr="false" t="normal">SUM(O19:O24)</f>
        <v>80091</v>
      </c>
      <c r="P18" s="17" t="n">
        <f aca="false" ca="false" dt2D="false" dtr="false" t="normal">SUM(P19:P24)</f>
        <v>81475</v>
      </c>
      <c r="Q18" s="68" t="n"/>
    </row>
    <row customFormat="true" customHeight="true" ht="20.25" outlineLevel="1" r="19" s="25">
      <c r="A19" s="14" t="n">
        <v>15</v>
      </c>
      <c r="B19" s="34" t="s">
        <v>36</v>
      </c>
      <c r="C19" s="17" t="n">
        <f aca="false" ca="false" dt2D="false" dtr="false" t="normal">SUM(E19:P19)</f>
        <v>360960</v>
      </c>
      <c r="D19" s="17" t="n">
        <v>360000</v>
      </c>
      <c r="E19" s="69" t="n">
        <v>60160</v>
      </c>
      <c r="F19" s="5" t="n">
        <v>0</v>
      </c>
      <c r="G19" s="5" t="n">
        <v>30080</v>
      </c>
      <c r="H19" s="5" t="n">
        <v>30080</v>
      </c>
      <c r="I19" s="5" t="n">
        <v>60160</v>
      </c>
      <c r="J19" s="5" t="n">
        <v>0</v>
      </c>
      <c r="K19" s="5" t="n">
        <v>30080</v>
      </c>
      <c r="L19" s="5" t="n">
        <v>30080</v>
      </c>
      <c r="M19" s="5" t="n">
        <v>30080</v>
      </c>
      <c r="N19" s="5" t="n">
        <v>30080</v>
      </c>
      <c r="O19" s="5" t="n">
        <v>30080</v>
      </c>
      <c r="P19" s="5" t="n">
        <v>30080</v>
      </c>
      <c r="Q19" s="70" t="n"/>
      <c r="R19" s="33" t="n"/>
    </row>
    <row customFormat="true" customHeight="true" ht="20.25" outlineLevel="1" r="20" s="25">
      <c r="A20" s="14" t="n">
        <v>16</v>
      </c>
      <c r="B20" s="34" t="s">
        <v>37</v>
      </c>
      <c r="C20" s="17" t="n">
        <f aca="false" ca="false" dt2D="false" dtr="false" t="normal">SUM(E20:P20)</f>
        <v>240038.4</v>
      </c>
      <c r="D20" s="17" t="n">
        <v>240000</v>
      </c>
      <c r="E20" s="69" t="n">
        <v>40006.4</v>
      </c>
      <c r="F20" s="5" t="n">
        <v>0</v>
      </c>
      <c r="G20" s="5" t="n">
        <v>20003.2</v>
      </c>
      <c r="H20" s="5" t="n">
        <v>20003.2</v>
      </c>
      <c r="I20" s="5" t="n">
        <v>40006.4</v>
      </c>
      <c r="J20" s="5" t="n">
        <v>0</v>
      </c>
      <c r="K20" s="5" t="n">
        <v>20003.2</v>
      </c>
      <c r="L20" s="5" t="n">
        <v>20003.2</v>
      </c>
      <c r="M20" s="5" t="n">
        <v>20003.2</v>
      </c>
      <c r="N20" s="5" t="n">
        <v>20003.2</v>
      </c>
      <c r="O20" s="5" t="n">
        <v>20003.2</v>
      </c>
      <c r="P20" s="5" t="n">
        <v>20003.2</v>
      </c>
      <c r="Q20" s="17" t="n"/>
    </row>
    <row customFormat="true" customHeight="true" ht="20.25" outlineLevel="1" r="21" s="25">
      <c r="A21" s="14" t="n">
        <v>17</v>
      </c>
      <c r="B21" s="34" t="s">
        <v>38</v>
      </c>
      <c r="C21" s="17" t="n">
        <f aca="false" ca="false" dt2D="false" dtr="false" t="normal">SUM(E21:P21)</f>
        <v>180028.8</v>
      </c>
      <c r="D21" s="17" t="n">
        <v>216000</v>
      </c>
      <c r="E21" s="69" t="n">
        <v>30004.8</v>
      </c>
      <c r="F21" s="5" t="n">
        <v>0</v>
      </c>
      <c r="G21" s="5" t="n">
        <v>15002.4</v>
      </c>
      <c r="H21" s="5" t="n">
        <v>15002.4</v>
      </c>
      <c r="I21" s="5" t="n">
        <v>30004.8</v>
      </c>
      <c r="J21" s="5" t="n">
        <v>0</v>
      </c>
      <c r="K21" s="5" t="n">
        <v>15002.4</v>
      </c>
      <c r="L21" s="5" t="n">
        <v>15002.4</v>
      </c>
      <c r="M21" s="5" t="n">
        <v>15002.4</v>
      </c>
      <c r="N21" s="5" t="n">
        <v>15002.4</v>
      </c>
      <c r="O21" s="5" t="n">
        <v>15002.4</v>
      </c>
      <c r="P21" s="5" t="n">
        <v>15002.4</v>
      </c>
      <c r="Q21" s="70" t="n"/>
      <c r="R21" s="33" t="n"/>
    </row>
    <row customFormat="true" customHeight="true" ht="20.25" outlineLevel="1" r="22" s="25">
      <c r="A22" s="14" t="n">
        <v>18</v>
      </c>
      <c r="B22" s="34" t="s">
        <v>39</v>
      </c>
      <c r="C22" s="17" t="n">
        <f aca="false" ca="false" dt2D="false" dtr="false" t="normal">SUM(E22:P22)</f>
        <v>30004.8</v>
      </c>
      <c r="D22" s="17" t="n">
        <v>35000</v>
      </c>
      <c r="E22" s="69" t="n">
        <v>0</v>
      </c>
      <c r="F22" s="5" t="n">
        <v>0</v>
      </c>
      <c r="G22" s="5" t="n">
        <v>0</v>
      </c>
      <c r="H22" s="5" t="n">
        <v>0</v>
      </c>
      <c r="I22" s="5" t="n">
        <v>0</v>
      </c>
      <c r="J22" s="5" t="n">
        <v>15002.4</v>
      </c>
      <c r="K22" s="5" t="n">
        <v>0</v>
      </c>
      <c r="L22" s="5" t="n">
        <v>0</v>
      </c>
      <c r="M22" s="5" t="n">
        <v>15002.4</v>
      </c>
      <c r="N22" s="5" t="n">
        <v>0</v>
      </c>
      <c r="O22" s="5" t="n">
        <v>0</v>
      </c>
      <c r="P22" s="5" t="n">
        <v>0</v>
      </c>
      <c r="Q22" s="70" t="n"/>
      <c r="R22" s="33" t="n"/>
    </row>
    <row customFormat="true" customHeight="true" ht="20.25" outlineLevel="1" r="23" s="71">
      <c r="A23" s="14" t="n">
        <v>19</v>
      </c>
      <c r="B23" s="72" t="s">
        <v>40</v>
      </c>
      <c r="C23" s="17" t="n">
        <f aca="false" ca="false" dt2D="false" dtr="false" t="normal">SUM(E23:P23)</f>
        <v>472899.1</v>
      </c>
      <c r="D23" s="73" t="n">
        <v>300000</v>
      </c>
      <c r="E23" s="69" t="n">
        <v>8308.8</v>
      </c>
      <c r="F23" s="5" t="n">
        <v>25000.24</v>
      </c>
      <c r="G23" s="5" t="n">
        <v>24000.08</v>
      </c>
      <c r="H23" s="5" t="n">
        <v>37100.86</v>
      </c>
      <c r="I23" s="5" t="n">
        <v>44501.48</v>
      </c>
      <c r="J23" s="5" t="n">
        <v>0</v>
      </c>
      <c r="K23" s="5" t="n">
        <v>15920.78</v>
      </c>
      <c r="L23" s="5" t="n">
        <v>113325.46</v>
      </c>
      <c r="M23" s="5" t="n">
        <v>150540.06</v>
      </c>
      <c r="N23" s="5" t="n">
        <v>32500.5</v>
      </c>
      <c r="O23" s="5" t="n">
        <v>10199.94</v>
      </c>
      <c r="P23" s="5" t="n">
        <v>11500.9</v>
      </c>
      <c r="Q23" s="70" t="n"/>
    </row>
    <row customFormat="true" customHeight="true" ht="16.5" outlineLevel="1" r="24" s="25">
      <c r="A24" s="14" t="n">
        <v>20</v>
      </c>
      <c r="B24" s="74" t="s">
        <v>41</v>
      </c>
      <c r="C24" s="17" t="n">
        <f aca="false" ca="false" dt2D="false" dtr="false" t="normal">SUM(E24:P24)</f>
        <v>73113.9</v>
      </c>
      <c r="D24" s="67" t="n">
        <f aca="false" ca="false" dt2D="false" dtr="false" t="normal">PRODUCT(D18, 0.0666699)</f>
        <v>76737.0549</v>
      </c>
      <c r="E24" s="18" t="n"/>
      <c r="F24" s="5" t="n">
        <v>1595.76</v>
      </c>
      <c r="G24" s="5" t="n">
        <v>5686.32</v>
      </c>
      <c r="H24" s="5" t="n">
        <v>6522.54</v>
      </c>
      <c r="I24" s="5" t="n">
        <v>11149.32</v>
      </c>
      <c r="J24" s="5" t="n">
        <v>957.6</v>
      </c>
      <c r="K24" s="5" t="n">
        <v>5170.62</v>
      </c>
      <c r="L24" s="5" t="n">
        <v>11387.94</v>
      </c>
      <c r="M24" s="5" t="n">
        <v>14720.94</v>
      </c>
      <c r="N24" s="5" t="n">
        <v>6228.9</v>
      </c>
      <c r="O24" s="5" t="n">
        <v>4805.46</v>
      </c>
      <c r="P24" s="5" t="n">
        <v>4888.5</v>
      </c>
      <c r="Q24" s="5" t="n"/>
      <c r="R24" s="33" t="n"/>
    </row>
    <row customFormat="true" customHeight="true" ht="20.25" outlineLevel="0" r="25" s="2">
      <c r="A25" s="14" t="n">
        <v>21</v>
      </c>
      <c r="B25" s="66" t="s">
        <v>42</v>
      </c>
      <c r="C25" s="17" t="n">
        <f aca="false" ca="false" dt2D="false" dtr="false" t="normal">SUM(E25:P25)</f>
        <v>1497296.57</v>
      </c>
      <c r="D25" s="75" t="n">
        <f aca="false" ca="false" dt2D="false" dtr="false" t="normal">SUM(D26:D35)</f>
        <v>1549500</v>
      </c>
      <c r="E25" s="18" t="n">
        <f aca="false" ca="false" dt2D="false" dtr="false" t="normal">SUM(E26:E35)</f>
        <v>177843.21</v>
      </c>
      <c r="F25" s="17" t="n">
        <f aca="false" ca="false" dt2D="false" dtr="false" t="normal">SUM(F26:F35)</f>
        <v>13020.01</v>
      </c>
      <c r="G25" s="17" t="n">
        <f aca="false" ca="false" dt2D="false" dtr="false" t="normal">SUM(G26:G35)</f>
        <v>97903.42</v>
      </c>
      <c r="H25" s="17" t="n">
        <f aca="false" ca="false" dt2D="false" dtr="false" t="normal">SUM(H26:H35)</f>
        <v>87925.25</v>
      </c>
      <c r="I25" s="17" t="n">
        <f aca="false" ca="false" dt2D="false" dtr="false" t="normal">SUM(I26:I35)</f>
        <v>221291.52</v>
      </c>
      <c r="J25" s="17" t="n">
        <f aca="false" ca="false" dt2D="false" dtr="false" t="normal">SUM(J26:J35)</f>
        <v>25101.71</v>
      </c>
      <c r="K25" s="17" t="n">
        <f aca="false" ca="false" dt2D="false" dtr="false" t="normal">SUM(K26:K35)</f>
        <v>116100.16</v>
      </c>
      <c r="L25" s="17" t="n">
        <f aca="false" ca="false" dt2D="false" dtr="false" t="normal">SUM(L26:L35)</f>
        <v>122959.11</v>
      </c>
      <c r="M25" s="17" t="n">
        <f aca="false" ca="false" dt2D="false" dtr="false" t="normal">SUM(M26:M35)</f>
        <v>138758.39</v>
      </c>
      <c r="N25" s="17" t="n">
        <f aca="false" ca="false" dt2D="false" dtr="false" t="normal">SUM(N26:N35)</f>
        <v>140395.28</v>
      </c>
      <c r="O25" s="17" t="n">
        <f aca="false" ca="false" dt2D="false" dtr="false" t="normal">SUM(O26:O35)</f>
        <v>131591.9</v>
      </c>
      <c r="P25" s="17" t="n">
        <f aca="false" ca="false" dt2D="false" dtr="false" t="normal">SUM(P26:P35)</f>
        <v>224406.61</v>
      </c>
    </row>
    <row customFormat="true" customHeight="true" ht="17.25" outlineLevel="0" r="26" s="25">
      <c r="A26" s="14" t="n">
        <v>22</v>
      </c>
      <c r="B26" s="34" t="s">
        <v>43</v>
      </c>
      <c r="C26" s="17" t="n">
        <f aca="false" ca="false" dt2D="false" dtr="false" t="normal">SUM(E26:P26)</f>
        <v>22677</v>
      </c>
      <c r="D26" s="17" t="n">
        <v>25000</v>
      </c>
      <c r="E26" s="18" t="n"/>
      <c r="F26" s="5" t="n"/>
      <c r="G26" s="5" t="n"/>
      <c r="H26" s="5" t="n"/>
      <c r="I26" s="5" t="n"/>
      <c r="J26" s="5" t="n"/>
      <c r="K26" s="5" t="n"/>
      <c r="L26" s="5" t="n"/>
      <c r="M26" s="5" t="n"/>
      <c r="N26" s="5" t="n"/>
      <c r="O26" s="5" t="n">
        <v>4425</v>
      </c>
      <c r="P26" s="5" t="n">
        <v>18252</v>
      </c>
      <c r="Q26" s="5" t="n"/>
      <c r="R26" s="33" t="n"/>
    </row>
    <row customFormat="true" customHeight="true" ht="18" outlineLevel="0" r="27" s="25">
      <c r="A27" s="14" t="n">
        <v>23</v>
      </c>
      <c r="B27" s="34" t="s">
        <v>44</v>
      </c>
      <c r="C27" s="17" t="n">
        <f aca="false" ca="false" dt2D="false" dtr="false" t="normal">SUM(E27:P27)</f>
        <v>5300</v>
      </c>
      <c r="D27" s="17" t="n">
        <v>6000</v>
      </c>
      <c r="E27" s="18" t="n"/>
      <c r="F27" s="5" t="n"/>
      <c r="G27" s="5" t="n"/>
      <c r="H27" s="5" t="n"/>
      <c r="I27" s="5" t="n"/>
      <c r="J27" s="5" t="n"/>
      <c r="K27" s="5" t="n"/>
      <c r="L27" s="5" t="n"/>
      <c r="M27" s="5" t="n"/>
      <c r="N27" s="5" t="n">
        <v>5300</v>
      </c>
      <c r="O27" s="5" t="n"/>
      <c r="P27" s="5" t="n"/>
      <c r="Q27" s="5" t="n"/>
      <c r="R27" s="33" t="n"/>
    </row>
    <row customFormat="true" customHeight="true" ht="19.5" outlineLevel="0" r="28" s="25">
      <c r="A28" s="14" t="n">
        <v>24</v>
      </c>
      <c r="B28" s="34" t="s">
        <v>45</v>
      </c>
      <c r="C28" s="17" t="n">
        <f aca="false" ca="false" dt2D="false" dtr="false" t="normal">SUM(E28:P28)</f>
        <v>3000</v>
      </c>
      <c r="D28" s="17" t="n">
        <v>3500</v>
      </c>
      <c r="E28" s="18" t="n"/>
      <c r="F28" s="5" t="n"/>
      <c r="G28" s="5" t="n"/>
      <c r="H28" s="5" t="n"/>
      <c r="I28" s="5" t="n"/>
      <c r="J28" s="5" t="n">
        <v>3000</v>
      </c>
      <c r="K28" s="5" t="n"/>
      <c r="L28" s="5" t="n"/>
      <c r="M28" s="5" t="n"/>
      <c r="N28" s="5" t="n"/>
      <c r="O28" s="5" t="n"/>
      <c r="P28" s="5" t="n"/>
      <c r="Q28" s="5" t="n"/>
      <c r="R28" s="33" t="n"/>
    </row>
    <row customFormat="true" customHeight="true" ht="16.5" outlineLevel="0" r="29" s="2">
      <c r="A29" s="14" t="n">
        <v>25</v>
      </c>
      <c r="B29" s="34" t="s">
        <v>46</v>
      </c>
      <c r="C29" s="17" t="n">
        <f aca="false" ca="false" dt2D="false" dtr="false" t="normal">SUM(E29:P29)</f>
        <v>26760</v>
      </c>
      <c r="D29" s="17" t="n">
        <v>30000</v>
      </c>
      <c r="E29" s="69" t="n">
        <v>4460</v>
      </c>
      <c r="F29" s="5" t="n"/>
      <c r="G29" s="5" t="n">
        <v>2230</v>
      </c>
      <c r="H29" s="5" t="n">
        <v>2230</v>
      </c>
      <c r="I29" s="5" t="n">
        <f aca="false" ca="false" dt2D="false" dtr="false" t="normal">2230*2</f>
        <v>4460</v>
      </c>
      <c r="J29" s="5" t="n"/>
      <c r="K29" s="5" t="n">
        <v>2230</v>
      </c>
      <c r="L29" s="5" t="n">
        <v>2230</v>
      </c>
      <c r="M29" s="5" t="n">
        <v>2230</v>
      </c>
      <c r="N29" s="5" t="n">
        <v>2230</v>
      </c>
      <c r="O29" s="5" t="n">
        <v>2230</v>
      </c>
      <c r="P29" s="5" t="n">
        <v>2230</v>
      </c>
    </row>
    <row customHeight="true" ht="15.75" outlineLevel="0" r="30">
      <c r="A30" s="14" t="n">
        <v>26</v>
      </c>
      <c r="B30" s="34" t="s">
        <v>47</v>
      </c>
      <c r="C30" s="17" t="n">
        <f aca="false" ca="false" dt2D="false" dtr="false" t="normal">SUM(E30:P30)</f>
        <v>20406.26</v>
      </c>
      <c r="D30" s="17" t="n">
        <v>25000</v>
      </c>
      <c r="E30" s="69" t="n">
        <v>1581</v>
      </c>
      <c r="F30" s="5" t="n">
        <v>1021.98</v>
      </c>
      <c r="G30" s="5" t="n">
        <v>1362.86</v>
      </c>
      <c r="H30" s="5" t="n">
        <v>1432.55</v>
      </c>
      <c r="I30" s="5" t="n">
        <v>2070.79</v>
      </c>
      <c r="J30" s="5" t="n">
        <v>1017.8</v>
      </c>
      <c r="K30" s="5" t="n">
        <v>1319.89</v>
      </c>
      <c r="L30" s="5" t="n">
        <v>2874.99</v>
      </c>
      <c r="M30" s="5" t="n">
        <v>3153.69</v>
      </c>
      <c r="N30" s="5" t="n">
        <v>1619.72</v>
      </c>
      <c r="O30" s="5" t="n">
        <v>1517.47</v>
      </c>
      <c r="P30" s="5" t="n">
        <v>1433.52</v>
      </c>
    </row>
    <row customFormat="true" customHeight="true" ht="15.75" outlineLevel="0" r="31" s="13">
      <c r="A31" s="14" t="n">
        <v>27</v>
      </c>
      <c r="B31" s="34" t="s">
        <v>48</v>
      </c>
      <c r="C31" s="17" t="n">
        <f aca="false" ca="false" dt2D="false" dtr="false" t="normal">SUM(E31:P31)</f>
        <v>128824.63</v>
      </c>
      <c r="D31" s="17" t="n">
        <v>150000</v>
      </c>
      <c r="E31" s="69" t="n">
        <v>7901.41</v>
      </c>
      <c r="F31" s="5" t="n">
        <v>7720.86</v>
      </c>
      <c r="G31" s="5" t="n">
        <v>13964.09</v>
      </c>
      <c r="H31" s="5" t="n">
        <v>7318.53</v>
      </c>
      <c r="I31" s="5" t="n">
        <v>4192.51</v>
      </c>
      <c r="J31" s="5" t="n">
        <v>10419.99</v>
      </c>
      <c r="K31" s="5" t="n">
        <v>9855.6</v>
      </c>
      <c r="L31" s="5" t="n">
        <v>10668.42</v>
      </c>
      <c r="M31" s="5" t="n">
        <v>12964.14</v>
      </c>
      <c r="N31" s="5" t="n">
        <v>13042.06</v>
      </c>
      <c r="O31" s="5" t="n">
        <v>18962.99</v>
      </c>
      <c r="P31" s="5" t="n">
        <v>11814.03</v>
      </c>
      <c r="Q31" s="70" t="n"/>
      <c r="R31" s="71" t="n"/>
    </row>
    <row customHeight="true" ht="20.25" outlineLevel="0" r="32">
      <c r="A32" s="14" t="n">
        <v>28</v>
      </c>
      <c r="B32" s="34" t="s">
        <v>49</v>
      </c>
      <c r="C32" s="17" t="n">
        <f aca="false" ca="false" dt2D="false" dtr="false" t="normal">SUM(E32:P32)</f>
        <v>223354.08</v>
      </c>
      <c r="D32" s="17" t="n">
        <v>270000</v>
      </c>
      <c r="E32" s="69" t="n">
        <v>13900.8</v>
      </c>
      <c r="F32" s="5" t="n">
        <v>4277.17</v>
      </c>
      <c r="G32" s="5" t="n">
        <v>5346.47</v>
      </c>
      <c r="H32" s="5" t="n">
        <v>1944.17</v>
      </c>
      <c r="I32" s="5" t="n">
        <f aca="false" ca="false" dt2D="false" dtr="false" t="normal">4082.76+7679.46</f>
        <v>11762.22</v>
      </c>
      <c r="J32" s="5" t="n">
        <f aca="false" ca="false" dt2D="false" dtr="false" t="normal">184.86+7494.6+2984.46</f>
        <v>10663.92</v>
      </c>
      <c r="K32" s="76" t="n">
        <v>27694.67</v>
      </c>
      <c r="L32" s="5" t="n">
        <f aca="false" ca="false" dt2D="false" dtr="false" t="normal">7679.47+24506.23</f>
        <v>32185.7</v>
      </c>
      <c r="M32" s="5" t="n">
        <v>39670.56</v>
      </c>
      <c r="N32" s="5" t="n">
        <v>35703.5</v>
      </c>
      <c r="O32" s="5" t="n">
        <v>21956.44</v>
      </c>
      <c r="P32" s="5" t="n">
        <v>18248.46</v>
      </c>
    </row>
    <row customFormat="true" customHeight="true" ht="20.25" outlineLevel="0" r="33" s="2">
      <c r="A33" s="14" t="n">
        <v>29</v>
      </c>
      <c r="B33" s="34" t="s">
        <v>50</v>
      </c>
      <c r="C33" s="17" t="n">
        <f aca="false" ca="false" dt2D="false" dtr="false" t="normal">SUM(E33:P33)</f>
        <v>1005000</v>
      </c>
      <c r="D33" s="17" t="n">
        <v>990000</v>
      </c>
      <c r="E33" s="69" t="n">
        <v>150000</v>
      </c>
      <c r="F33" s="17" t="n"/>
      <c r="G33" s="5" t="n">
        <v>75000</v>
      </c>
      <c r="H33" s="5" t="n">
        <v>75000</v>
      </c>
      <c r="I33" s="5" t="n">
        <f aca="false" ca="false" dt2D="false" dtr="false" t="normal">75000*2</f>
        <v>150000</v>
      </c>
      <c r="J33" s="17" t="n"/>
      <c r="K33" s="5" t="n">
        <v>75000</v>
      </c>
      <c r="L33" s="5" t="n">
        <v>75000</v>
      </c>
      <c r="M33" s="5" t="n">
        <v>75000</v>
      </c>
      <c r="N33" s="5" t="n">
        <v>82500</v>
      </c>
      <c r="O33" s="5" t="n">
        <v>82500</v>
      </c>
      <c r="P33" s="5" t="n">
        <f aca="false" ca="false" dt2D="false" dtr="false" t="normal">82500*2</f>
        <v>165000</v>
      </c>
    </row>
    <row customFormat="true" customHeight="true" ht="20.25" outlineLevel="0" r="34" s="77">
      <c r="A34" s="14" t="n">
        <v>30</v>
      </c>
      <c r="B34" s="34" t="s">
        <v>51</v>
      </c>
      <c r="C34" s="17" t="n">
        <f aca="false" ca="false" dt2D="false" dtr="false" t="normal">SUM(E34:P34)</f>
        <v>48806</v>
      </c>
      <c r="D34" s="17" t="n"/>
      <c r="E34" s="18" t="n"/>
      <c r="F34" s="78" t="n"/>
      <c r="G34" s="78" t="n"/>
      <c r="H34" s="78" t="n"/>
      <c r="I34" s="79" t="n">
        <v>48806</v>
      </c>
      <c r="J34" s="80" t="n"/>
      <c r="K34" s="80" t="n"/>
      <c r="L34" s="80" t="n"/>
      <c r="M34" s="80" t="n"/>
      <c r="N34" s="80" t="n"/>
      <c r="O34" s="80" t="n"/>
      <c r="P34" s="80" t="n"/>
    </row>
    <row customHeight="true" ht="28.5" outlineLevel="0" r="35">
      <c r="A35" s="14" t="n">
        <v>31</v>
      </c>
      <c r="B35" s="74" t="s">
        <v>52</v>
      </c>
      <c r="C35" s="17" t="n">
        <f aca="false" ca="false" dt2D="false" dtr="false" t="normal">SUM(E35:P35)</f>
        <v>13168.6</v>
      </c>
      <c r="D35" s="73" t="n">
        <v>50000</v>
      </c>
      <c r="E35" s="18" t="n"/>
      <c r="F35" s="5" t="n"/>
      <c r="G35" s="5" t="n"/>
      <c r="H35" s="5" t="n"/>
      <c r="I35" s="5" t="n"/>
      <c r="J35" s="5" t="n"/>
      <c r="K35" s="5" t="n"/>
      <c r="L35" s="5" t="n"/>
      <c r="M35" s="5" t="n">
        <v>5740</v>
      </c>
      <c r="N35" s="5" t="n"/>
      <c r="O35" s="5" t="n"/>
      <c r="P35" s="5" t="n">
        <v>7428.6</v>
      </c>
    </row>
    <row customFormat="true" customHeight="true" ht="18" outlineLevel="0" r="36" s="2">
      <c r="A36" s="14" t="n">
        <v>32</v>
      </c>
      <c r="B36" s="66" t="s">
        <v>53</v>
      </c>
      <c r="C36" s="17" t="n">
        <f aca="false" ca="false" dt2D="false" dtr="false" t="normal">SUM(E36:P36)</f>
        <v>34919.95</v>
      </c>
      <c r="D36" s="75" t="n">
        <f aca="false" ca="false" dt2D="false" dtr="false" t="normal">SUM(D37:D39)</f>
        <v>35786</v>
      </c>
      <c r="E36" s="18" t="n">
        <f aca="false" ca="false" dt2D="false" dtr="false" t="normal">SUM(E37:E39)</f>
        <v>0</v>
      </c>
      <c r="F36" s="17" t="n">
        <f aca="false" ca="false" dt2D="false" dtr="false" t="normal">SUM(F37:F39)</f>
        <v>0</v>
      </c>
      <c r="G36" s="17" t="n">
        <f aca="false" ca="false" dt2D="false" dtr="false" t="normal">SUM(G37:G39)</f>
        <v>6945</v>
      </c>
      <c r="H36" s="17" t="n">
        <f aca="false" ca="false" dt2D="false" dtr="false" t="normal">SUM(H37:H39)</f>
        <v>301.5</v>
      </c>
      <c r="I36" s="17" t="n">
        <f aca="false" ca="false" dt2D="false" dtr="false" t="normal">SUM(I37:I39)</f>
        <v>8263.32</v>
      </c>
      <c r="J36" s="17" t="n">
        <f aca="false" ca="false" dt2D="false" dtr="false" t="normal">SUM(J37:J39)</f>
        <v>0</v>
      </c>
      <c r="K36" s="17" t="n">
        <f aca="false" ca="false" dt2D="false" dtr="false" t="normal">SUM(K37:K39)</f>
        <v>0</v>
      </c>
      <c r="L36" s="17" t="n">
        <f aca="false" ca="false" dt2D="false" dtr="false" t="normal">SUM(L37:L39)</f>
        <v>7754</v>
      </c>
      <c r="M36" s="17" t="n">
        <f aca="false" ca="false" dt2D="false" dtr="false" t="normal">SUM(M37:M39)</f>
        <v>0</v>
      </c>
      <c r="N36" s="17" t="n">
        <f aca="false" ca="false" dt2D="false" dtr="false" t="normal">SUM(N37:N39)</f>
        <v>2288.73</v>
      </c>
      <c r="O36" s="17" t="n">
        <f aca="false" ca="false" dt2D="false" dtr="false" t="normal">SUM(O37:O39)</f>
        <v>7864</v>
      </c>
      <c r="P36" s="17" t="n">
        <f aca="false" ca="false" dt2D="false" dtr="false" t="normal">SUM(P37:P39)</f>
        <v>1503.4</v>
      </c>
    </row>
    <row customHeight="true" ht="20.25" outlineLevel="2" r="37">
      <c r="A37" s="14" t="n">
        <v>33</v>
      </c>
      <c r="B37" s="34" t="s">
        <v>54</v>
      </c>
      <c r="C37" s="17" t="n">
        <f aca="false" ca="false" dt2D="false" dtr="false" t="normal">SUM(E37:P37)</f>
        <v>4564.95</v>
      </c>
      <c r="D37" s="17" t="n">
        <v>5000</v>
      </c>
      <c r="E37" s="18" t="n"/>
      <c r="F37" s="5" t="n"/>
      <c r="G37" s="5" t="n"/>
      <c r="H37" s="5" t="n">
        <v>301.5</v>
      </c>
      <c r="I37" s="5" t="n">
        <v>471.32</v>
      </c>
      <c r="J37" s="5" t="n"/>
      <c r="K37" s="5" t="n"/>
      <c r="L37" s="5" t="n"/>
      <c r="M37" s="5" t="n"/>
      <c r="N37" s="5" t="n">
        <v>2288.73</v>
      </c>
      <c r="O37" s="5" t="n"/>
      <c r="P37" s="5" t="n">
        <v>1503.4</v>
      </c>
    </row>
    <row customFormat="true" customHeight="true" ht="20.25" outlineLevel="2" r="38" s="2">
      <c r="A38" s="14" t="n">
        <v>34</v>
      </c>
      <c r="B38" s="34" t="s">
        <v>55</v>
      </c>
      <c r="C38" s="17" t="n">
        <f aca="false" ca="false" dt2D="false" dtr="false" t="normal">SUM(E38:P38)</f>
        <v>27786</v>
      </c>
      <c r="D38" s="17" t="n">
        <v>27786</v>
      </c>
      <c r="E38" s="18" t="n"/>
      <c r="F38" s="5" t="n"/>
      <c r="G38" s="5" t="n">
        <v>6945</v>
      </c>
      <c r="H38" s="5" t="n"/>
      <c r="I38" s="5" t="n">
        <v>6947</v>
      </c>
      <c r="J38" s="5" t="n"/>
      <c r="K38" s="5" t="n"/>
      <c r="L38" s="5" t="n">
        <v>6947</v>
      </c>
      <c r="M38" s="5" t="n"/>
      <c r="N38" s="5" t="n"/>
      <c r="O38" s="5" t="n">
        <v>6947</v>
      </c>
      <c r="P38" s="5" t="n"/>
      <c r="Q38" s="81" t="n"/>
    </row>
    <row customFormat="true" customHeight="true" ht="20.25" outlineLevel="2" r="39" s="2">
      <c r="A39" s="14" t="n">
        <v>35</v>
      </c>
      <c r="B39" s="34" t="s">
        <v>56</v>
      </c>
      <c r="C39" s="17" t="n">
        <f aca="false" ca="false" dt2D="false" dtr="false" t="normal">SUM(E39:P39)</f>
        <v>2569</v>
      </c>
      <c r="D39" s="17" t="n">
        <v>3000</v>
      </c>
      <c r="E39" s="18" t="n"/>
      <c r="F39" s="5" t="n"/>
      <c r="G39" s="5" t="n"/>
      <c r="H39" s="5" t="n"/>
      <c r="I39" s="5" t="n">
        <v>845</v>
      </c>
      <c r="J39" s="5" t="n"/>
      <c r="K39" s="5" t="n"/>
      <c r="L39" s="5" t="n">
        <v>807</v>
      </c>
      <c r="M39" s="5" t="n"/>
      <c r="N39" s="5" t="n"/>
      <c r="O39" s="5" t="n">
        <v>917</v>
      </c>
      <c r="P39" s="5" t="n"/>
      <c r="Q39" s="81" t="n"/>
    </row>
    <row customFormat="true" customHeight="true" ht="20.25" outlineLevel="0" r="40" s="82">
      <c r="A40" s="60" t="n">
        <v>40</v>
      </c>
      <c r="B40" s="83" t="s">
        <v>57</v>
      </c>
      <c r="C40" s="62" t="n">
        <f aca="false" ca="false" dt2D="false" dtr="false" t="normal">SUM(E40:P40)</f>
        <v>321990</v>
      </c>
      <c r="D40" s="62" t="n"/>
      <c r="E40" s="62" t="n">
        <f aca="false" ca="false" dt2D="false" dtr="false" t="normal">SUM(E41:E43)</f>
        <v>0</v>
      </c>
      <c r="F40" s="62" t="n">
        <f aca="false" ca="false" dt2D="false" dtr="false" t="normal">SUM(F41:F43)</f>
        <v>0</v>
      </c>
      <c r="G40" s="62" t="n">
        <f aca="false" ca="false" dt2D="false" dtr="false" t="normal">SUM(G41:G43)</f>
        <v>0</v>
      </c>
      <c r="H40" s="62" t="n">
        <f aca="false" ca="false" dt2D="false" dtr="false" t="normal">SUM(H41:H43)</f>
        <v>0</v>
      </c>
      <c r="I40" s="62" t="n">
        <f aca="false" ca="false" dt2D="false" dtr="false" t="normal">SUM(I41:I43)</f>
        <v>0</v>
      </c>
      <c r="J40" s="62" t="n">
        <f aca="false" ca="false" dt2D="false" dtr="false" t="normal">SUM(J41:J43)</f>
        <v>17990</v>
      </c>
      <c r="K40" s="62" t="n">
        <f aca="false" ca="false" dt2D="false" dtr="false" t="normal">SUM(K41:K43)</f>
        <v>170000</v>
      </c>
      <c r="L40" s="62" t="n">
        <f aca="false" ca="false" dt2D="false" dtr="false" t="normal">SUM(L41:L43)</f>
        <v>0</v>
      </c>
      <c r="M40" s="62" t="n">
        <f aca="false" ca="false" dt2D="false" dtr="false" t="normal">SUM(M41:M43)</f>
        <v>134000</v>
      </c>
      <c r="N40" s="62" t="n">
        <f aca="false" ca="false" dt2D="false" dtr="false" t="normal">SUM(N41:N43)</f>
        <v>0</v>
      </c>
      <c r="O40" s="62" t="n">
        <f aca="false" ca="false" dt2D="false" dtr="false" t="normal">SUM(O41:O43)</f>
        <v>0</v>
      </c>
      <c r="P40" s="62" t="n">
        <f aca="false" ca="false" dt2D="false" dtr="false" t="normal">SUM(P41:P43)</f>
        <v>0</v>
      </c>
      <c r="Q40" s="84" t="n"/>
    </row>
    <row customHeight="true" ht="20.25" outlineLevel="0" r="41">
      <c r="A41" s="14" t="n">
        <v>41</v>
      </c>
      <c r="B41" s="34" t="s">
        <v>58</v>
      </c>
      <c r="C41" s="17" t="n">
        <f aca="false" ca="false" dt2D="false" dtr="false" t="normal">SUM(E41:P41)</f>
        <v>304000</v>
      </c>
      <c r="D41" s="85" t="n">
        <v>300000</v>
      </c>
      <c r="E41" s="18" t="n"/>
      <c r="F41" s="5" t="n"/>
      <c r="G41" s="5" t="n"/>
      <c r="H41" s="5" t="n"/>
      <c r="I41" s="5" t="n"/>
      <c r="J41" s="5" t="n"/>
      <c r="K41" s="5" t="n">
        <v>170000</v>
      </c>
      <c r="L41" s="5" t="n"/>
      <c r="M41" s="5" t="n">
        <f aca="false" ca="false" dt2D="false" dtr="false" t="normal">68000+66000</f>
        <v>134000</v>
      </c>
      <c r="N41" s="5" t="n"/>
      <c r="O41" s="5" t="n"/>
      <c r="P41" s="5" t="n"/>
    </row>
    <row customHeight="true" ht="20.25" outlineLevel="0" r="42">
      <c r="A42" s="14" t="n">
        <v>42</v>
      </c>
      <c r="B42" s="34" t="s">
        <v>59</v>
      </c>
      <c r="C42" s="17" t="n">
        <f aca="false" ca="false" dt2D="false" dtr="false" t="normal">SUM(E42:P42)</f>
        <v>0</v>
      </c>
      <c r="D42" s="17" t="n">
        <v>300000</v>
      </c>
      <c r="E42" s="18" t="n"/>
      <c r="F42" s="5" t="n"/>
      <c r="G42" s="5" t="n"/>
      <c r="H42" s="5" t="n"/>
      <c r="I42" s="5" t="n"/>
      <c r="J42" s="5" t="n"/>
      <c r="K42" s="5" t="n"/>
      <c r="L42" s="5" t="n"/>
      <c r="M42" s="5" t="n"/>
      <c r="N42" s="5" t="n"/>
      <c r="O42" s="5" t="n"/>
      <c r="P42" s="5" t="n"/>
    </row>
    <row customFormat="true" customHeight="true" ht="20.25" outlineLevel="0" r="43" s="86">
      <c r="A43" s="87" t="n">
        <v>43</v>
      </c>
      <c r="B43" s="34" t="s">
        <v>60</v>
      </c>
      <c r="C43" s="17" t="n">
        <f aca="false" ca="false" dt2D="false" dtr="false" t="normal">SUM(E43:P43)</f>
        <v>17990</v>
      </c>
      <c r="D43" s="17" t="n"/>
      <c r="E43" s="88" t="n"/>
      <c r="F43" s="79" t="n"/>
      <c r="G43" s="79" t="n"/>
      <c r="H43" s="79" t="n"/>
      <c r="I43" s="79" t="n"/>
      <c r="J43" s="79" t="n">
        <v>17990</v>
      </c>
      <c r="K43" s="79" t="n"/>
      <c r="L43" s="79" t="n"/>
      <c r="M43" s="79" t="n"/>
      <c r="N43" s="79" t="n"/>
      <c r="O43" s="79" t="n"/>
      <c r="P43" s="79" t="n"/>
    </row>
    <row customFormat="true" customHeight="true" ht="20.25" outlineLevel="0" r="44" s="13">
      <c r="A44" s="14" t="n">
        <v>44</v>
      </c>
      <c r="B44" s="89" t="s">
        <v>61</v>
      </c>
      <c r="C44" s="90" t="n">
        <f aca="false" ca="false" dt2D="false" dtr="false" t="normal">C5+C6-C16-C15</f>
        <v>398233.09</v>
      </c>
      <c r="D44" s="17" t="n"/>
      <c r="E44" s="91" t="n">
        <f aca="false" ca="false" dt2D="false" dtr="false" t="normal">C5+E6-E15-E16</f>
        <v>106168.08</v>
      </c>
      <c r="F44" s="7" t="n">
        <f aca="false" ca="false" dt2D="false" dtr="false" t="normal">C5+F6-F15-F16</f>
        <v>491430.71</v>
      </c>
      <c r="G44" s="7" t="n">
        <f aca="false" ca="false" dt2D="false" dtr="false" t="normal">F44+G6-G15-G16</f>
        <v>640686.64</v>
      </c>
      <c r="H44" s="7" t="n">
        <f aca="false" ca="false" dt2D="false" dtr="false" t="normal">G44+H6-H15-H16</f>
        <v>660722.03</v>
      </c>
      <c r="I44" s="7" t="n">
        <f aca="false" ca="false" dt2D="false" dtr="false" t="normal">H44+I6-I15-I16</f>
        <v>517590.19</v>
      </c>
      <c r="J44" s="7" t="n">
        <f aca="false" ca="false" dt2D="false" dtr="false" t="normal">I44+J6-J15-J16</f>
        <v>1008768.18</v>
      </c>
      <c r="K44" s="7" t="n">
        <f aca="false" ca="false" dt2D="false" dtr="false" t="normal">J44+K6-K15-K16</f>
        <v>1089308</v>
      </c>
      <c r="L44" s="7" t="n">
        <f aca="false" ca="false" dt2D="false" dtr="false" t="normal">K44+L6-L15-L16</f>
        <v>1005866.53</v>
      </c>
      <c r="M44" s="7" t="n">
        <f aca="false" ca="false" dt2D="false" dtr="false" t="normal">L44+M6-M15-M16</f>
        <v>708180.98</v>
      </c>
      <c r="N44" s="7" t="n">
        <f aca="false" ca="false" dt2D="false" dtr="false" t="normal">M44+N6-N15-N16</f>
        <v>603348</v>
      </c>
      <c r="O44" s="7" t="n">
        <f aca="false" ca="false" dt2D="false" dtr="false" t="normal">N44+O6-O15-O16</f>
        <v>604293.14</v>
      </c>
      <c r="P44" s="7" t="n">
        <f aca="false" ca="false" dt2D="false" dtr="false" t="normal">O44+P6-P15-P16</f>
        <v>496788.01</v>
      </c>
    </row>
    <row outlineLevel="0" r="45">
      <c r="B45" s="1" t="s">
        <v>62</v>
      </c>
      <c r="D45" s="92" t="n">
        <f aca="false" ca="false" dt2D="false" dtr="false" t="normal">D17</f>
        <v>2854023.0549</v>
      </c>
    </row>
    <row outlineLevel="0" r="46">
      <c r="B46" s="1" t="s">
        <v>63</v>
      </c>
      <c r="D46" s="93" t="n">
        <v>100000</v>
      </c>
      <c r="E46" s="11" t="n"/>
      <c r="G46" s="11" t="n"/>
    </row>
    <row outlineLevel="0" r="47">
      <c r="B47" s="1" t="s">
        <v>64</v>
      </c>
      <c r="C47" s="1" t="n"/>
      <c r="D47" s="94" t="n">
        <f aca="false" ca="false" dt2D="false" dtr="false" t="normal">0.1*D45</f>
        <v>285402.30549</v>
      </c>
      <c r="E47" s="11" t="n"/>
    </row>
    <row outlineLevel="0" r="48">
      <c r="B48" s="1" t="s">
        <v>65</v>
      </c>
      <c r="D48" s="95" t="n">
        <v>262793</v>
      </c>
      <c r="E48" s="11" t="n"/>
    </row>
    <row outlineLevel="0" r="49">
      <c r="B49" s="1" t="s">
        <v>66</v>
      </c>
      <c r="D49" s="11" t="n">
        <f aca="false" ca="false" dt2D="false" dtr="false" t="normal">D45-C44+D47+D48+D46</f>
        <v>3103985.27039</v>
      </c>
      <c r="E49" s="11" t="s">
        <v>67</v>
      </c>
    </row>
    <row outlineLevel="0" r="50">
      <c r="B50" s="1" t="s">
        <v>68</v>
      </c>
      <c r="D50" s="1" t="n">
        <v>3124800</v>
      </c>
      <c r="E50" s="11" t="n"/>
    </row>
    <row outlineLevel="0" r="51">
      <c r="B51" s="1" t="s">
        <v>69</v>
      </c>
      <c r="D51" s="1" t="n">
        <v>3118020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2022-12-08T15:10:23Z</dcterms:modified>
</cp:coreProperties>
</file>